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Z:\Documenti\Personale\valutazioni personale 2020\"/>
    </mc:Choice>
  </mc:AlternateContent>
  <xr:revisionPtr revIDLastSave="0" documentId="13_ncr:1_{55E75938-88DA-460E-8017-802F615464D3}" xr6:coauthVersionLast="46" xr6:coauthVersionMax="46" xr10:uidLastSave="{00000000-0000-0000-0000-000000000000}"/>
  <bookViews>
    <workbookView xWindow="0" yWindow="780" windowWidth="24000" windowHeight="11670" xr2:uid="{FF6FFD98-2BD6-4A5C-B6E4-6EB1F5D9E473}"/>
  </bookViews>
  <sheets>
    <sheet name="mogni" sheetId="1" r:id="rId1"/>
    <sheet name="giacomotti" sheetId="2" r:id="rId2"/>
    <sheet name="contabile" sheetId="3" r:id="rId3"/>
    <sheet name="lanfranchi" sheetId="4" r:id="rId4"/>
    <sheet name="tecnico" sheetId="5" r:id="rId5"/>
    <sheet name="barbieri" sheetId="6" r:id="rId6"/>
    <sheet name="stillio" sheetId="7" r:id="rId7"/>
  </sheets>
  <definedNames>
    <definedName name="_xlnm.Print_Area" localSheetId="0">mogni!$C$4:$J$29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 i="7" l="1"/>
  <c r="F6" i="2" l="1"/>
  <c r="F7" i="2"/>
  <c r="F8" i="2"/>
  <c r="F9" i="2"/>
  <c r="F10" i="2"/>
  <c r="F5" i="2"/>
  <c r="J17" i="7"/>
  <c r="I17" i="7"/>
  <c r="H17" i="7"/>
  <c r="G17" i="7"/>
  <c r="F17" i="7"/>
  <c r="E17" i="7"/>
  <c r="A12" i="7"/>
  <c r="G8" i="7"/>
  <c r="J17" i="6"/>
  <c r="I17" i="6"/>
  <c r="H17" i="6"/>
  <c r="G17" i="6"/>
  <c r="F17" i="6"/>
  <c r="E17" i="6"/>
  <c r="A12" i="6"/>
  <c r="G8" i="6"/>
  <c r="F7" i="6"/>
  <c r="F8" i="6" s="1"/>
  <c r="F6" i="6"/>
  <c r="F5" i="6"/>
  <c r="J20" i="5"/>
  <c r="I20" i="5"/>
  <c r="H20" i="5"/>
  <c r="G20" i="5"/>
  <c r="F20" i="5"/>
  <c r="E20" i="5"/>
  <c r="A15" i="5"/>
  <c r="G11" i="5"/>
  <c r="J19" i="4"/>
  <c r="I19" i="4"/>
  <c r="H19" i="4"/>
  <c r="G19" i="4"/>
  <c r="F19" i="4"/>
  <c r="E19" i="4"/>
  <c r="A14" i="4"/>
  <c r="G10" i="4"/>
  <c r="G11" i="4" s="1"/>
  <c r="J19" i="3"/>
  <c r="I19" i="3"/>
  <c r="H19" i="3"/>
  <c r="G19" i="3"/>
  <c r="F19" i="3"/>
  <c r="E19" i="3"/>
  <c r="F20" i="3" s="1"/>
  <c r="A14" i="3"/>
  <c r="G10" i="3"/>
  <c r="F9" i="3"/>
  <c r="F8" i="3"/>
  <c r="F10" i="3" s="1"/>
  <c r="F7" i="3"/>
  <c r="F6" i="3"/>
  <c r="F5" i="3"/>
  <c r="J20" i="2"/>
  <c r="I20" i="2"/>
  <c r="H20" i="2"/>
  <c r="G20" i="2"/>
  <c r="F20" i="2"/>
  <c r="E20" i="2"/>
  <c r="A15" i="2"/>
  <c r="G11" i="2"/>
  <c r="J19" i="1"/>
  <c r="J20" i="1" s="1"/>
  <c r="I19" i="1"/>
  <c r="I20" i="1" s="1"/>
  <c r="H19" i="1"/>
  <c r="H20" i="1" s="1"/>
  <c r="G19" i="1"/>
  <c r="G20" i="1" s="1"/>
  <c r="F19" i="1"/>
  <c r="E19" i="1"/>
  <c r="A14" i="1"/>
  <c r="G10" i="1"/>
  <c r="G11" i="1" s="1"/>
  <c r="F9" i="1"/>
  <c r="F8" i="1"/>
  <c r="F7" i="1"/>
  <c r="F6" i="1"/>
  <c r="F5" i="1"/>
  <c r="F10" i="1" s="1"/>
  <c r="F11" i="5" l="1"/>
  <c r="G12" i="5" s="1"/>
  <c r="J21" i="5"/>
  <c r="G9" i="6"/>
  <c r="H19" i="6" s="1"/>
  <c r="J18" i="6"/>
  <c r="F18" i="6"/>
  <c r="F8" i="7"/>
  <c r="J18" i="7"/>
  <c r="F10" i="4"/>
  <c r="J20" i="4"/>
  <c r="J21" i="2"/>
  <c r="F11" i="2"/>
  <c r="G12" i="2" s="1"/>
  <c r="F18" i="7"/>
  <c r="G18" i="7"/>
  <c r="H18" i="7"/>
  <c r="G20" i="7" s="1"/>
  <c r="H20" i="7" s="1"/>
  <c r="I18" i="7"/>
  <c r="G18" i="6"/>
  <c r="H18" i="6"/>
  <c r="I18" i="6"/>
  <c r="F21" i="5"/>
  <c r="G21" i="5"/>
  <c r="H21" i="5"/>
  <c r="G23" i="5" s="1"/>
  <c r="H23" i="5" s="1"/>
  <c r="I21" i="5"/>
  <c r="F20" i="4"/>
  <c r="G20" i="4"/>
  <c r="H20" i="4"/>
  <c r="I20" i="4"/>
  <c r="G11" i="3"/>
  <c r="G20" i="3"/>
  <c r="G22" i="3" s="1"/>
  <c r="H22" i="3" s="1"/>
  <c r="H20" i="3"/>
  <c r="I20" i="3"/>
  <c r="J20" i="3"/>
  <c r="F21" i="2"/>
  <c r="G21" i="2"/>
  <c r="H21" i="2"/>
  <c r="I21" i="2"/>
  <c r="J5" i="1"/>
  <c r="H21" i="1"/>
  <c r="F20" i="1"/>
  <c r="G22" i="1" s="1"/>
  <c r="H22" i="1" s="1"/>
  <c r="H22" i="5" l="1"/>
  <c r="J5" i="5"/>
  <c r="G20" i="6"/>
  <c r="H20" i="6" s="1"/>
  <c r="H21" i="6" s="1"/>
  <c r="H22" i="6" s="1"/>
  <c r="J5" i="6"/>
  <c r="H19" i="7"/>
  <c r="J5" i="7"/>
  <c r="H21" i="4"/>
  <c r="J5" i="4"/>
  <c r="G23" i="2"/>
  <c r="H23" i="2" s="1"/>
  <c r="J5" i="2"/>
  <c r="H22" i="2"/>
  <c r="H21" i="7"/>
  <c r="H22" i="7" s="1"/>
  <c r="H24" i="5"/>
  <c r="H25" i="5" s="1"/>
  <c r="G22" i="4"/>
  <c r="H22" i="4" s="1"/>
  <c r="H21" i="3"/>
  <c r="H23" i="3" s="1"/>
  <c r="H24" i="3" s="1"/>
  <c r="J5" i="3"/>
  <c r="H23" i="1"/>
  <c r="H24" i="1" s="1"/>
  <c r="H24" i="2" l="1"/>
  <c r="H25" i="2" s="1"/>
  <c r="H23" i="4"/>
  <c r="H2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3" authorId="0" shapeId="0" xr:uid="{B2356DCE-45D9-404D-B896-DD6B0CB18E54}">
      <text>
        <r>
          <rPr>
            <b/>
            <sz val="8"/>
            <color indexed="81"/>
            <rFont val="Tahoma"/>
            <family val="2"/>
          </rPr>
          <t>si determina con l'assegnazione dell'obiettivo</t>
        </r>
        <r>
          <rPr>
            <sz val="8"/>
            <color indexed="81"/>
            <rFont val="Tahoma"/>
            <family val="2"/>
          </rPr>
          <t xml:space="preserve">
</t>
        </r>
      </text>
    </comment>
    <comment ref="F13" authorId="0" shapeId="0" xr:uid="{C5588B23-0A6B-4FA3-84CA-3888677F6FE3}">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3" authorId="0" shapeId="0" xr:uid="{CA40368B-8760-46A9-AB94-9DBDC3BFC2E5}">
      <text>
        <r>
          <rPr>
            <b/>
            <sz val="8"/>
            <color indexed="81"/>
            <rFont val="Tahoma"/>
            <family val="2"/>
          </rPr>
          <t>il comportamento dell'interessato  è stato oggetto di ripetute osservazioni durante l'anno ed è atteso un miglioramento da perseguire nel prossimo periodo.</t>
        </r>
      </text>
    </comment>
    <comment ref="H13" authorId="1" shapeId="0" xr:uid="{EC6FE5F0-2A04-4D05-9096-19E0EDF6906E}">
      <text>
        <r>
          <rPr>
            <b/>
            <sz val="8"/>
            <color indexed="81"/>
            <rFont val="Tahoma"/>
            <family val="2"/>
          </rPr>
          <t>Il comportamento dell'interessato  è accettabile pur tuttavia non concorre a migliorare le prestazioni  dell'organizzazione.</t>
        </r>
      </text>
    </comment>
    <comment ref="I13" authorId="1" shapeId="0" xr:uid="{6DCAAD20-2599-4DBF-837B-65D1BA2F0588}">
      <text>
        <r>
          <rPr>
            <b/>
            <sz val="8"/>
            <color indexed="81"/>
            <rFont val="Tahoma"/>
            <family val="2"/>
          </rPr>
          <t>Il comportamento dell'interessato  è caratterizzato da prestazioni quantitativamente o qualitativamente apprezzabili ma ancora caratterizzate da spazi di miglioramento.</t>
        </r>
      </text>
    </comment>
    <comment ref="J13" authorId="1" shapeId="0" xr:uid="{434D2A10-3081-4643-991B-79BC233B6E05}">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4" authorId="1" shapeId="0" xr:uid="{0C0EAFDA-9842-4EED-9C2D-261A5C7190EA}">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5" authorId="2" shapeId="0" xr:uid="{B499BC7D-3FBD-4B82-8D1B-C88ACBB4F8B7}">
      <text>
        <r>
          <rPr>
            <b/>
            <sz val="8"/>
            <color indexed="81"/>
            <rFont val="Tahoma"/>
            <family val="2"/>
          </rPr>
          <t xml:space="preserve">Capacità di svolgere in autonomia, con affidabilità e padronanza, il lavoro assegnato e di ricercare gli strumenti adeguati per la realizzazione dello stesso.
 </t>
        </r>
      </text>
    </comment>
    <comment ref="C16" authorId="2" shapeId="0" xr:uid="{D34D80F3-7B53-4ACD-BC3D-62202AE5A8AF}">
      <text>
        <r>
          <rPr>
            <b/>
            <sz val="8"/>
            <color indexed="81"/>
            <rFont val="Tahoma"/>
            <family val="2"/>
          </rPr>
          <t>Capacità di predisporre o proporre soluzioni operative funzionali all'attività lavorativa.</t>
        </r>
        <r>
          <rPr>
            <sz val="8"/>
            <color indexed="81"/>
            <rFont val="Tahoma"/>
            <family val="2"/>
          </rPr>
          <t xml:space="preserve">
</t>
        </r>
      </text>
    </comment>
    <comment ref="C17" authorId="2" shapeId="0" xr:uid="{811EA6E2-1037-43D8-848F-4FF43A39F3CC}">
      <text>
        <r>
          <rPr>
            <b/>
            <sz val="8"/>
            <color indexed="81"/>
            <rFont val="Tahoma"/>
            <family val="2"/>
          </rPr>
          <t xml:space="preserve">Capacità di relazionarsi con i fruitori comprendendone i bisogni e assumendo un comportamento rispettoso e sollecito. 
</t>
        </r>
      </text>
    </comment>
    <comment ref="C18" authorId="2" shapeId="0" xr:uid="{6557EF07-2744-4EB0-A0BD-4A74CB450027}">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4" authorId="0" shapeId="0" xr:uid="{62E0FBC2-F7B5-4A72-BC5F-5F5DE95CD81C}">
      <text>
        <r>
          <rPr>
            <b/>
            <sz val="8"/>
            <color indexed="81"/>
            <rFont val="Tahoma"/>
            <family val="2"/>
          </rPr>
          <t>si determina con l'assegnazione dell'obiettivo</t>
        </r>
        <r>
          <rPr>
            <sz val="8"/>
            <color indexed="81"/>
            <rFont val="Tahoma"/>
            <family val="2"/>
          </rPr>
          <t xml:space="preserve">
</t>
        </r>
      </text>
    </comment>
    <comment ref="F14" authorId="0" shapeId="0" xr:uid="{799C4729-463C-41BC-9E55-96EE0FD32711}">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4" authorId="0" shapeId="0" xr:uid="{48874C7B-510A-4D44-B9D5-FCDABB9801DB}">
      <text>
        <r>
          <rPr>
            <b/>
            <sz val="8"/>
            <color indexed="81"/>
            <rFont val="Tahoma"/>
            <family val="2"/>
          </rPr>
          <t>il comportamento dell'interessato  è stato oggetto di ripetute osservazioni durante l'anno ed è atteso un miglioramento da perseguire nel prossimo periodo.</t>
        </r>
      </text>
    </comment>
    <comment ref="H14" authorId="1" shapeId="0" xr:uid="{0E6B32B1-9E05-4109-A828-FD4274E95444}">
      <text>
        <r>
          <rPr>
            <b/>
            <sz val="8"/>
            <color indexed="81"/>
            <rFont val="Tahoma"/>
            <family val="2"/>
          </rPr>
          <t>Il comportamento dell'interessato  è accettabile pur tuttavia non concorre a migliorare le prestazioni  dell'organizzazione.</t>
        </r>
      </text>
    </comment>
    <comment ref="I14" authorId="1" shapeId="0" xr:uid="{61019247-038E-449C-9507-B3EE878755F6}">
      <text>
        <r>
          <rPr>
            <b/>
            <sz val="8"/>
            <color indexed="81"/>
            <rFont val="Tahoma"/>
            <family val="2"/>
          </rPr>
          <t>Il comportamento dell'interessato  è caratterizzato da prestazioni quantitativamente o qualitativamente apprezzabili ma ancora caratterizzate da spazi di miglioramento.</t>
        </r>
      </text>
    </comment>
    <comment ref="J14" authorId="1" shapeId="0" xr:uid="{276300A5-EAC7-4AD3-9B62-B4B8E5EFFFE6}">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5" authorId="1" shapeId="0" xr:uid="{447C5CB4-0FAE-4F77-830A-65927B20A0AE}">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6" authorId="2" shapeId="0" xr:uid="{F7162038-63BE-4FAC-BDA6-DC2CDEBDAE49}">
      <text>
        <r>
          <rPr>
            <b/>
            <sz val="8"/>
            <color indexed="81"/>
            <rFont val="Tahoma"/>
            <family val="2"/>
          </rPr>
          <t xml:space="preserve">Capacità di svolgere in autonomia, con affidabilità e padronanza, il lavoro assegnato e di ricercare gli strumenti adeguati per la realizzazione dello stesso.
 </t>
        </r>
      </text>
    </comment>
    <comment ref="C17" authorId="2" shapeId="0" xr:uid="{546CCC96-C8F4-4C20-9B80-EDF21FB78A3E}">
      <text>
        <r>
          <rPr>
            <b/>
            <sz val="8"/>
            <color indexed="81"/>
            <rFont val="Tahoma"/>
            <family val="2"/>
          </rPr>
          <t>Capacità di predisporre o proporre soluzioni operative funzionali all'attività lavorativa.</t>
        </r>
        <r>
          <rPr>
            <sz val="8"/>
            <color indexed="81"/>
            <rFont val="Tahoma"/>
            <family val="2"/>
          </rPr>
          <t xml:space="preserve">
</t>
        </r>
      </text>
    </comment>
    <comment ref="C18" authorId="2" shapeId="0" xr:uid="{8E29B439-719C-469F-B609-98DAC0BF6436}">
      <text>
        <r>
          <rPr>
            <b/>
            <sz val="8"/>
            <color indexed="81"/>
            <rFont val="Tahoma"/>
            <family val="2"/>
          </rPr>
          <t xml:space="preserve">Capacità di relazionarsi con i fruitori comprendendone i bisogni e assumendo un comportamento rispettoso e sollecito. 
</t>
        </r>
      </text>
    </comment>
    <comment ref="C19" authorId="2" shapeId="0" xr:uid="{B9D50980-8A54-4292-9CD8-57E7DA84136B}">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3" authorId="0" shapeId="0" xr:uid="{EDA41AB7-66CA-4EEF-AC81-4DDE60F167F1}">
      <text>
        <r>
          <rPr>
            <b/>
            <sz val="8"/>
            <color indexed="81"/>
            <rFont val="Tahoma"/>
            <family val="2"/>
          </rPr>
          <t>si determina con l'assegnazione dell'obiettivo</t>
        </r>
        <r>
          <rPr>
            <sz val="8"/>
            <color indexed="81"/>
            <rFont val="Tahoma"/>
            <family val="2"/>
          </rPr>
          <t xml:space="preserve">
</t>
        </r>
      </text>
    </comment>
    <comment ref="F13" authorId="0" shapeId="0" xr:uid="{4FCE8CB5-5E25-46DF-8573-A87226865A33}">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3" authorId="0" shapeId="0" xr:uid="{D6D766C2-9912-41F7-BDA6-4AD1C04B3484}">
      <text>
        <r>
          <rPr>
            <b/>
            <sz val="8"/>
            <color indexed="81"/>
            <rFont val="Tahoma"/>
            <family val="2"/>
          </rPr>
          <t>il comportamento dell'interessato  è stato oggetto di ripetute osservazioni durante l'anno ed è atteso un miglioramento da perseguire nel prossimo periodo.</t>
        </r>
      </text>
    </comment>
    <comment ref="H13" authorId="1" shapeId="0" xr:uid="{8F03EC3F-7794-497B-A815-E6BA1DCB37C0}">
      <text>
        <r>
          <rPr>
            <b/>
            <sz val="8"/>
            <color indexed="81"/>
            <rFont val="Tahoma"/>
            <family val="2"/>
          </rPr>
          <t>Il comportamento dell'interessato  è accettabile pur tuttavia non concorre a migliorare le prestazioni  dell'organizzazione.</t>
        </r>
      </text>
    </comment>
    <comment ref="I13" authorId="1" shapeId="0" xr:uid="{6A0A47B1-DBFB-492C-848F-C0C4C1ECC4F1}">
      <text>
        <r>
          <rPr>
            <b/>
            <sz val="8"/>
            <color indexed="81"/>
            <rFont val="Tahoma"/>
            <family val="2"/>
          </rPr>
          <t>Il comportamento dell'interessato  è caratterizzato da prestazioni quantitativamente o qualitativamente apprezzabili ma ancora caratterizzate da spazi di miglioramento.</t>
        </r>
      </text>
    </comment>
    <comment ref="J13" authorId="1" shapeId="0" xr:uid="{FE5CCAAE-A59C-45C0-BEB2-44948ED5A9C5}">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4" authorId="1" shapeId="0" xr:uid="{BC810E2A-A848-4766-BEEE-385E28A3A1E3}">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5" authorId="2" shapeId="0" xr:uid="{4FE7A874-DAB9-4FC0-A1F1-90FFDE53C637}">
      <text>
        <r>
          <rPr>
            <b/>
            <sz val="8"/>
            <color indexed="81"/>
            <rFont val="Tahoma"/>
            <family val="2"/>
          </rPr>
          <t xml:space="preserve">Capacità di svolgere in autonomia, con affidabilità e padronanza, il lavoro assegnato e di ricercare gli strumenti adeguati per la realizzazione dello stesso.
 </t>
        </r>
      </text>
    </comment>
    <comment ref="C16" authorId="2" shapeId="0" xr:uid="{3DDC090D-0CAB-407B-9DD5-B373296F8CB9}">
      <text>
        <r>
          <rPr>
            <b/>
            <sz val="8"/>
            <color indexed="81"/>
            <rFont val="Tahoma"/>
            <family val="2"/>
          </rPr>
          <t>Capacità di predisporre o proporre soluzioni operative funzionali all'attività lavorativa.</t>
        </r>
        <r>
          <rPr>
            <sz val="8"/>
            <color indexed="81"/>
            <rFont val="Tahoma"/>
            <family val="2"/>
          </rPr>
          <t xml:space="preserve">
</t>
        </r>
      </text>
    </comment>
    <comment ref="C17" authorId="2" shapeId="0" xr:uid="{AD06EAE8-6E6A-4A58-B87C-95D92D7D3D61}">
      <text>
        <r>
          <rPr>
            <b/>
            <sz val="8"/>
            <color indexed="81"/>
            <rFont val="Tahoma"/>
            <family val="2"/>
          </rPr>
          <t xml:space="preserve">Capacità di relazionarsi con i fruitori comprendendone i bisogni e assumendo un comportamento rispettoso e sollecito. 
</t>
        </r>
      </text>
    </comment>
    <comment ref="C18" authorId="2" shapeId="0" xr:uid="{E449279D-08C1-4359-857C-CEBEF79F5504}">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3" authorId="0" shapeId="0" xr:uid="{A89736BA-F6EF-4325-8FCB-D2C237D72414}">
      <text>
        <r>
          <rPr>
            <b/>
            <sz val="8"/>
            <color indexed="81"/>
            <rFont val="Tahoma"/>
            <family val="2"/>
          </rPr>
          <t>si determina con l'assegnazione dell'obiettivo</t>
        </r>
        <r>
          <rPr>
            <sz val="8"/>
            <color indexed="81"/>
            <rFont val="Tahoma"/>
            <family val="2"/>
          </rPr>
          <t xml:space="preserve">
</t>
        </r>
      </text>
    </comment>
    <comment ref="F13" authorId="0" shapeId="0" xr:uid="{8C17694B-EA03-4148-9878-4B24B98E90D1}">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3" authorId="0" shapeId="0" xr:uid="{9A0ED486-E640-40E0-A21F-1B2A15D4E5F1}">
      <text>
        <r>
          <rPr>
            <b/>
            <sz val="8"/>
            <color indexed="81"/>
            <rFont val="Tahoma"/>
            <family val="2"/>
          </rPr>
          <t>il comportamento dell'interessato  è stato oggetto di ripetute osservazioni durante l'anno ed è atteso un miglioramento da perseguire nel prossimo periodo.</t>
        </r>
      </text>
    </comment>
    <comment ref="H13" authorId="1" shapeId="0" xr:uid="{0F322A99-019B-4966-9903-B975689A392C}">
      <text>
        <r>
          <rPr>
            <b/>
            <sz val="8"/>
            <color indexed="81"/>
            <rFont val="Tahoma"/>
            <family val="2"/>
          </rPr>
          <t>Il comportamento dell'interessato  è accettabile pur tuttavia non concorre a migliorare le prestazioni  dell'organizzazione.</t>
        </r>
      </text>
    </comment>
    <comment ref="I13" authorId="1" shapeId="0" xr:uid="{A6928D7F-B998-40D7-AC17-DDF90AE3C611}">
      <text>
        <r>
          <rPr>
            <b/>
            <sz val="8"/>
            <color indexed="81"/>
            <rFont val="Tahoma"/>
            <family val="2"/>
          </rPr>
          <t>Il comportamento dell'interessato  è caratterizzato da prestazioni quantitativamente o qualitativamente apprezzabili ma ancora caratterizzate da spazi di miglioramento.</t>
        </r>
      </text>
    </comment>
    <comment ref="J13" authorId="1" shapeId="0" xr:uid="{AD99A853-75D8-4F08-97BB-984C560A4EF7}">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4" authorId="1" shapeId="0" xr:uid="{E93F5518-A1A3-4C62-A310-C13C26C6BD57}">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5" authorId="2" shapeId="0" xr:uid="{EDAA6AC0-A239-4D5E-9366-969489479A58}">
      <text>
        <r>
          <rPr>
            <b/>
            <sz val="8"/>
            <color indexed="81"/>
            <rFont val="Tahoma"/>
            <family val="2"/>
          </rPr>
          <t xml:space="preserve">Capacità di svolgere in autonomia, con affidabilità e padronanza, il lavoro assegnato e di ricercare gli strumenti adeguati per la realizzazione dello stesso.
 </t>
        </r>
      </text>
    </comment>
    <comment ref="C16" authorId="2" shapeId="0" xr:uid="{633337B8-155C-415D-9B66-39950AC322A1}">
      <text>
        <r>
          <rPr>
            <b/>
            <sz val="8"/>
            <color indexed="81"/>
            <rFont val="Tahoma"/>
            <family val="2"/>
          </rPr>
          <t>Capacità di predisporre o proporre soluzioni operative funzionali all'attività lavorativa.</t>
        </r>
        <r>
          <rPr>
            <sz val="8"/>
            <color indexed="81"/>
            <rFont val="Tahoma"/>
            <family val="2"/>
          </rPr>
          <t xml:space="preserve">
</t>
        </r>
      </text>
    </comment>
    <comment ref="C17" authorId="2" shapeId="0" xr:uid="{6E38D510-71B8-4F82-A639-F55E84F72F2E}">
      <text>
        <r>
          <rPr>
            <b/>
            <sz val="8"/>
            <color indexed="81"/>
            <rFont val="Tahoma"/>
            <family val="2"/>
          </rPr>
          <t xml:space="preserve">Capacità di relazionarsi con i fruitori comprendendone i bisogni e assumendo un comportamento rispettoso e sollecito. 
</t>
        </r>
      </text>
    </comment>
    <comment ref="C18" authorId="2" shapeId="0" xr:uid="{CE0C6CEA-E29A-49A4-8C5A-54910A6491F4}">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4" authorId="0" shapeId="0" xr:uid="{F23BDC74-6595-45BF-8F42-2C29E0D1E3CE}">
      <text>
        <r>
          <rPr>
            <b/>
            <sz val="8"/>
            <color indexed="81"/>
            <rFont val="Tahoma"/>
            <family val="2"/>
          </rPr>
          <t>si determina con l'assegnazione dell'obiettivo</t>
        </r>
        <r>
          <rPr>
            <sz val="8"/>
            <color indexed="81"/>
            <rFont val="Tahoma"/>
            <family val="2"/>
          </rPr>
          <t xml:space="preserve">
</t>
        </r>
      </text>
    </comment>
    <comment ref="F14" authorId="0" shapeId="0" xr:uid="{B6496851-1BE0-4DD9-8952-C9653202940A}">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4" authorId="0" shapeId="0" xr:uid="{8840B387-ECC5-408E-8645-F704882F9F15}">
      <text>
        <r>
          <rPr>
            <b/>
            <sz val="8"/>
            <color indexed="81"/>
            <rFont val="Tahoma"/>
            <family val="2"/>
          </rPr>
          <t>il comportamento dell'interessato  è stato oggetto di ripetute osservazioni durante l'anno ed è atteso un miglioramento da perseguire nel prossimo periodo.</t>
        </r>
      </text>
    </comment>
    <comment ref="H14" authorId="1" shapeId="0" xr:uid="{1FB9863F-BEAD-4D25-883A-388F0A9EF451}">
      <text>
        <r>
          <rPr>
            <b/>
            <sz val="8"/>
            <color indexed="81"/>
            <rFont val="Tahoma"/>
            <family val="2"/>
          </rPr>
          <t>Il comportamento dell'interessato  è accettabile pur tuttavia non concorre a migliorare le prestazioni  dell'organizzazione.</t>
        </r>
      </text>
    </comment>
    <comment ref="I14" authorId="1" shapeId="0" xr:uid="{F7E0ECBC-8917-4338-9BF5-523129F26CCB}">
      <text>
        <r>
          <rPr>
            <b/>
            <sz val="8"/>
            <color indexed="81"/>
            <rFont val="Tahoma"/>
            <family val="2"/>
          </rPr>
          <t>Il comportamento dell'interessato  è caratterizzato da prestazioni quantitativamente o qualitativamente apprezzabili ma ancora caratterizzate da spazi di miglioramento.</t>
        </r>
      </text>
    </comment>
    <comment ref="J14" authorId="1" shapeId="0" xr:uid="{161CC486-7312-4609-B2D6-705383D0BB1F}">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5" authorId="1" shapeId="0" xr:uid="{7DE9EE3F-81CB-44DF-B775-7EDBBBEDB397}">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6" authorId="2" shapeId="0" xr:uid="{F2D010BA-657C-4D4C-BF95-66CA1468B61B}">
      <text>
        <r>
          <rPr>
            <b/>
            <sz val="8"/>
            <color indexed="81"/>
            <rFont val="Tahoma"/>
            <family val="2"/>
          </rPr>
          <t xml:space="preserve">Capacità di svolgere in autonomia, con affidabilità e padronanza, il lavoro assegnato e di ricercare gli strumenti adeguati per la realizzazione dello stesso.
 </t>
        </r>
      </text>
    </comment>
    <comment ref="C17" authorId="2" shapeId="0" xr:uid="{15CB0D11-66D6-47A2-BC80-6CCEC127A355}">
      <text>
        <r>
          <rPr>
            <b/>
            <sz val="8"/>
            <color indexed="81"/>
            <rFont val="Tahoma"/>
            <family val="2"/>
          </rPr>
          <t>Capacità di predisporre o proporre soluzioni operative funzionali all'attività lavorativa.</t>
        </r>
        <r>
          <rPr>
            <sz val="8"/>
            <color indexed="81"/>
            <rFont val="Tahoma"/>
            <family val="2"/>
          </rPr>
          <t xml:space="preserve">
</t>
        </r>
      </text>
    </comment>
    <comment ref="C18" authorId="2" shapeId="0" xr:uid="{374DA693-6917-46F0-BFDF-2356203F3DB6}">
      <text>
        <r>
          <rPr>
            <b/>
            <sz val="8"/>
            <color indexed="81"/>
            <rFont val="Tahoma"/>
            <family val="2"/>
          </rPr>
          <t xml:space="preserve">Capacità di relazionarsi con i fruitori comprendendone i bisogni e assumendo un comportamento rispettoso e sollecito. 
</t>
        </r>
      </text>
    </comment>
    <comment ref="C19" authorId="2" shapeId="0" xr:uid="{288C3898-DC21-4ECE-8FED-6660B1E01FFE}">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1" authorId="0" shapeId="0" xr:uid="{5B12C956-302D-4296-B743-C38D905E82D4}">
      <text>
        <r>
          <rPr>
            <b/>
            <sz val="8"/>
            <color indexed="81"/>
            <rFont val="Tahoma"/>
            <family val="2"/>
          </rPr>
          <t>si determina con l'assegnazione dell'obiettivo</t>
        </r>
        <r>
          <rPr>
            <sz val="8"/>
            <color indexed="81"/>
            <rFont val="Tahoma"/>
            <family val="2"/>
          </rPr>
          <t xml:space="preserve">
</t>
        </r>
      </text>
    </comment>
    <comment ref="F11" authorId="0" shapeId="0" xr:uid="{CE502D66-50A4-41E1-A7EC-9785AB0EAA9D}">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1" authorId="0" shapeId="0" xr:uid="{C823B99C-0D66-4A05-8FAE-138A2956F8A6}">
      <text>
        <r>
          <rPr>
            <b/>
            <sz val="8"/>
            <color indexed="81"/>
            <rFont val="Tahoma"/>
            <family val="2"/>
          </rPr>
          <t>il comportamento dell'interessato  è stato oggetto di ripetute osservazioni durante l'anno ed è atteso un miglioramento da perseguire nel prossimo periodo.</t>
        </r>
      </text>
    </comment>
    <comment ref="H11" authorId="1" shapeId="0" xr:uid="{75A1DF73-9959-4A0C-B326-35676D4B47A2}">
      <text>
        <r>
          <rPr>
            <b/>
            <sz val="8"/>
            <color indexed="81"/>
            <rFont val="Tahoma"/>
            <family val="2"/>
          </rPr>
          <t>Il comportamento dell'interessato  è accettabile pur tuttavia non concorre a migliorare le prestazioni  dell'organizzazione.</t>
        </r>
      </text>
    </comment>
    <comment ref="I11" authorId="1" shapeId="0" xr:uid="{DC53C512-92FB-42D0-A0BC-4530CF5CE28C}">
      <text>
        <r>
          <rPr>
            <b/>
            <sz val="8"/>
            <color indexed="81"/>
            <rFont val="Tahoma"/>
            <family val="2"/>
          </rPr>
          <t>Il comportamento dell'interessato  è caratterizzato da prestazioni quantitativamente o qualitativamente apprezzabili ma ancora caratterizzate da spazi di miglioramento.</t>
        </r>
      </text>
    </comment>
    <comment ref="J11" authorId="1" shapeId="0" xr:uid="{2E70B88A-EDD6-413D-956D-F263DE816CC7}">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2" authorId="1" shapeId="0" xr:uid="{F3A11DAD-7D64-4D03-ABF3-94E4608F3BDF}">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3" authorId="2" shapeId="0" xr:uid="{FD527BE5-00CA-4033-8BC0-FD7026287798}">
      <text>
        <r>
          <rPr>
            <b/>
            <sz val="8"/>
            <color indexed="81"/>
            <rFont val="Tahoma"/>
            <family val="2"/>
          </rPr>
          <t xml:space="preserve">Capacità di svolgere in autonomia, con affidabilità e padronanza, il lavoro assegnato e di ricercare gli strumenti adeguati per la realizzazione dello stesso.
 </t>
        </r>
      </text>
    </comment>
    <comment ref="C14" authorId="2" shapeId="0" xr:uid="{C4F63DED-FBD4-43D4-9621-458126ABCCCB}">
      <text>
        <r>
          <rPr>
            <b/>
            <sz val="8"/>
            <color indexed="81"/>
            <rFont val="Tahoma"/>
            <family val="2"/>
          </rPr>
          <t>Capacità di predisporre o proporre soluzioni operative funzionali all'attività lavorativa.</t>
        </r>
        <r>
          <rPr>
            <sz val="8"/>
            <color indexed="81"/>
            <rFont val="Tahoma"/>
            <family val="2"/>
          </rPr>
          <t xml:space="preserve">
</t>
        </r>
      </text>
    </comment>
    <comment ref="C15" authorId="2" shapeId="0" xr:uid="{105B6846-1EB5-4DFE-B055-B978495C80BD}">
      <text>
        <r>
          <rPr>
            <b/>
            <sz val="8"/>
            <color indexed="81"/>
            <rFont val="Tahoma"/>
            <family val="2"/>
          </rPr>
          <t xml:space="preserve">Capacità di relazionarsi con i fruitori comprendendone i bisogni e assumendo un comportamento rispettoso e sollecito. 
</t>
        </r>
      </text>
    </comment>
    <comment ref="C16" authorId="2" shapeId="0" xr:uid="{14597ECE-B4FB-4D4B-A9DD-7CB2B070C27D}">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1" authorId="0" shapeId="0" xr:uid="{E87F8F45-47EB-4556-8F4F-D22B1AE13135}">
      <text>
        <r>
          <rPr>
            <b/>
            <sz val="8"/>
            <color indexed="81"/>
            <rFont val="Tahoma"/>
            <family val="2"/>
          </rPr>
          <t>si determina con l'assegnazione dell'obiettivo</t>
        </r>
        <r>
          <rPr>
            <sz val="8"/>
            <color indexed="81"/>
            <rFont val="Tahoma"/>
            <family val="2"/>
          </rPr>
          <t xml:space="preserve">
</t>
        </r>
      </text>
    </comment>
    <comment ref="F11" authorId="0" shapeId="0" xr:uid="{5BA0C956-1AC8-47CC-BBC8-DE8CD5970AA1}">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1" authorId="0" shapeId="0" xr:uid="{4EE4683D-1F1B-40D4-A69A-4E67A85B7851}">
      <text>
        <r>
          <rPr>
            <b/>
            <sz val="8"/>
            <color indexed="81"/>
            <rFont val="Tahoma"/>
            <family val="2"/>
          </rPr>
          <t>il comportamento dell'interessato  è stato oggetto di ripetute osservazioni durante l'anno ed è atteso un miglioramento da perseguire nel prossimo periodo.</t>
        </r>
      </text>
    </comment>
    <comment ref="H11" authorId="1" shapeId="0" xr:uid="{EA3F1AEE-B636-4ED2-A00E-B6C0897A4D48}">
      <text>
        <r>
          <rPr>
            <b/>
            <sz val="8"/>
            <color indexed="81"/>
            <rFont val="Tahoma"/>
            <family val="2"/>
          </rPr>
          <t>Il comportamento dell'interessato  è accettabile pur tuttavia non concorre a migliorare le prestazioni  dell'organizzazione.</t>
        </r>
      </text>
    </comment>
    <comment ref="I11" authorId="1" shapeId="0" xr:uid="{8DE1D149-211E-4C96-8695-F2D0B751E2FA}">
      <text>
        <r>
          <rPr>
            <b/>
            <sz val="8"/>
            <color indexed="81"/>
            <rFont val="Tahoma"/>
            <family val="2"/>
          </rPr>
          <t>Il comportamento dell'interessato  è caratterizzato da prestazioni quantitativamente o qualitativamente apprezzabili ma ancora caratterizzate da spazi di miglioramento.</t>
        </r>
      </text>
    </comment>
    <comment ref="J11" authorId="1" shapeId="0" xr:uid="{0DECB477-6731-4C5A-8396-F8FF12CE9E0E}">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2" authorId="1" shapeId="0" xr:uid="{7229F042-F271-4E74-8B47-37E3C47925EB}">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3" authorId="2" shapeId="0" xr:uid="{38C03372-5EC3-4453-A5C2-098B4F761F2A}">
      <text>
        <r>
          <rPr>
            <b/>
            <sz val="8"/>
            <color indexed="81"/>
            <rFont val="Tahoma"/>
            <family val="2"/>
          </rPr>
          <t xml:space="preserve">Capacità di svolgere in autonomia, con affidabilità e padronanza, il lavoro assegnato e di ricercare gli strumenti adeguati per la realizzazione dello stesso.
 </t>
        </r>
      </text>
    </comment>
    <comment ref="C14" authorId="2" shapeId="0" xr:uid="{6AB634AD-11BA-4C53-98B9-0DB1B14D9808}">
      <text>
        <r>
          <rPr>
            <b/>
            <sz val="8"/>
            <color indexed="81"/>
            <rFont val="Tahoma"/>
            <family val="2"/>
          </rPr>
          <t>Capacità di predisporre o proporre soluzioni operative funzionali all'attività lavorativa.</t>
        </r>
        <r>
          <rPr>
            <sz val="8"/>
            <color indexed="81"/>
            <rFont val="Tahoma"/>
            <family val="2"/>
          </rPr>
          <t xml:space="preserve">
</t>
        </r>
      </text>
    </comment>
    <comment ref="C15" authorId="2" shapeId="0" xr:uid="{CFC5ABEB-1255-4A25-A726-FD803F9E6B61}">
      <text>
        <r>
          <rPr>
            <b/>
            <sz val="8"/>
            <color indexed="81"/>
            <rFont val="Tahoma"/>
            <family val="2"/>
          </rPr>
          <t xml:space="preserve">Capacità di relazionarsi con i fruitori comprendendone i bisogni e assumendo un comportamento rispettoso e sollecito. 
</t>
        </r>
      </text>
    </comment>
    <comment ref="C16" authorId="2" shapeId="0" xr:uid="{DE5DE218-710E-4608-8575-B1AAA275F3CA}">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sharedStrings.xml><?xml version="1.0" encoding="utf-8"?>
<sst xmlns="http://schemas.openxmlformats.org/spreadsheetml/2006/main" count="364" uniqueCount="119">
  <si>
    <t>SERVIZIO:</t>
  </si>
  <si>
    <t>TRIBUTARIO/SOCIALE</t>
  </si>
  <si>
    <t>PERIODO</t>
  </si>
  <si>
    <t>anno 2019</t>
  </si>
  <si>
    <t>DIPENDENTE:</t>
  </si>
  <si>
    <t>CLAUDIA MOGNI</t>
  </si>
  <si>
    <t>categoria</t>
  </si>
  <si>
    <t>D</t>
  </si>
  <si>
    <t>Prioduttività</t>
  </si>
  <si>
    <t xml:space="preserve">OBIETTIVI  ATTRIBUITI </t>
  </si>
  <si>
    <t xml:space="preserve">Peso attribuito </t>
  </si>
  <si>
    <t>% raggiungimento</t>
  </si>
  <si>
    <t>Indicatori</t>
  </si>
  <si>
    <t>RELAZIONE RAGGIUNGIMENTO</t>
  </si>
  <si>
    <t>VALORE RAGGIUNTO</t>
  </si>
  <si>
    <t>Rilevazione dello stato di morosità sui tributi e recupero dell’evasione tributaria.</t>
  </si>
  <si>
    <t>Recupero di entrate comunali.</t>
  </si>
  <si>
    <t>TRASPARENZA : Inserimento ed aggiornamento dati e atti di propria competenza sul sito comunale in "AMMINISTRAZIONE TRASPARENTE"</t>
  </si>
  <si>
    <t>sezioni da aggiornare</t>
  </si>
  <si>
    <t xml:space="preserve"> garantire la funzionalità del servizio per cui viene assegnato l’obiettivo di garantire il livello delle prestazioni dei servizi offerti alla cittadinanza ed il rispetto degli adempimenti relativi e della loro tempistica</t>
  </si>
  <si>
    <t>Approvazione atti</t>
  </si>
  <si>
    <t>Supporto amministrativo nella gestione delle attività trasversali, predisposizione atti deliberativi, determinazioni e disposizioni di liquidazioni, gestione posta elettronica certificata</t>
  </si>
  <si>
    <t>delibere giunte e consigli
determine</t>
  </si>
  <si>
    <t xml:space="preserve">TOT </t>
  </si>
  <si>
    <t>TOT peso ponderato</t>
  </si>
  <si>
    <t>VALUTAZIONE COMPORTAMENTI ORGANIZZATIVI</t>
  </si>
  <si>
    <t xml:space="preserve">Comportamenti organizzativi </t>
  </si>
  <si>
    <t>Impegno dimostrato nella prestazione individuale</t>
  </si>
  <si>
    <t>X</t>
  </si>
  <si>
    <t>Autonomia nello svolgimento delle attività legate al ruolo</t>
  </si>
  <si>
    <t>Iniziativa personale al miglioramento del proprio lavoro</t>
  </si>
  <si>
    <t>Cortesia organizzativa con il pubblico</t>
  </si>
  <si>
    <t>Competenza nella risoluzione dei quesiti posti dall'utenza</t>
  </si>
  <si>
    <t>Totale comportamenti organizzativi</t>
  </si>
  <si>
    <t>Totale ponderato</t>
  </si>
  <si>
    <t>% OBIETTIVI</t>
  </si>
  <si>
    <t>Il Responsabile del servizio</t>
  </si>
  <si>
    <t xml:space="preserve"> % COMPORTAMENTI</t>
  </si>
  <si>
    <t>TOT %</t>
  </si>
  <si>
    <t>TOT INCENTIVO</t>
  </si>
  <si>
    <t>Osservazioni del valutatore sulle prestazioni</t>
  </si>
  <si>
    <t>DEMOGRAFICO/VIGILANZA</t>
  </si>
  <si>
    <t>CRISTINA GIACOMOTTI</t>
  </si>
  <si>
    <t>anno 2020</t>
  </si>
  <si>
    <t>Trasperenza : Inserimento ed aggiornamento dati e atti di propria competenza sul sito comunale in "Amministrazione trasparente"</t>
  </si>
  <si>
    <t>Continuazione attività relative alle modifiche legislative sui servizi demografici con particolare riferimento alle unioni civili, convivenze , riforma delle separazioni e divorsi</t>
  </si>
  <si>
    <t>Proseguimento attività relative alle disposizioni anticipate di trattamento (DAT)</t>
  </si>
  <si>
    <t>continuazione attività propedeutiche al graduale subentro di tutti i Comuni d’Italia in quella che viene definita ANPR, acronimo di Anagrafe Nazionale della Popolazione Residente, che andrà a sostituirsi all’APR e all’AIRE che confluiranno, entrambe, in un unico “contenitore anagrafico” denominato per l’appunto ANPR.</t>
  </si>
  <si>
    <t>garantire svariati adempimenti nei termini previsti</t>
  </si>
  <si>
    <t>n° di sezioni da aggiornare</t>
  </si>
  <si>
    <t>n. delibere giunte e consigli
n. determine</t>
  </si>
  <si>
    <t>Supporto nella predisposizione atti contabili e programmatori dell'ente</t>
  </si>
  <si>
    <t>Predisposizione atti contabili e programmatori dell'ente</t>
  </si>
  <si>
    <t xml:space="preserve">Supporto contabile nella gestione delle attività trasversali, predisposizione atti deliberativi, determinazioni e disposizioni di liquidazioni, </t>
  </si>
  <si>
    <t>Presentazione istanze</t>
  </si>
  <si>
    <t>Sezioni aggiornate</t>
  </si>
  <si>
    <t>segretario ad interim</t>
  </si>
  <si>
    <t>contabile</t>
  </si>
  <si>
    <t>VERIFICA ISCRIZIONE ANAGRAFICA. L'art. 5  L. 80/2014 lega l’iscrizione anagrafica non al solo dato oggettivo dell’effettiva residenza, bensì anche al titolo d’uso dell’abitazione.La normativa attuale prevede quale adempimento obbligatori che la verifica venga espletata entro 45 giorni dalla dichiarazione di residenza (art. 18bis D.P.R. 223/89).</t>
  </si>
  <si>
    <t>Gestione  di tutte le ordinanze di viabilità temporanee; esposti-segnalazioni inerenti la viabilità, la segnaletica e manutenzione stradale;</t>
  </si>
  <si>
    <t>Interventi di polizia stradale  Servizi di pronto intervento;</t>
  </si>
  <si>
    <t>Supporto amministrativo nella gestione delle attività trasversali, predisposizione atti deliberativi, determinazioni e disposizioni di liquidazioni, gestione posta elettronica certificata, protocollo</t>
  </si>
  <si>
    <t>Verifiche iscrizioni anagrafiche</t>
  </si>
  <si>
    <t>SEZIONI AGGIORNATE</t>
  </si>
  <si>
    <t>n. ordinanze</t>
  </si>
  <si>
    <t>n. interventi</t>
  </si>
  <si>
    <t>delibere giunte
delibere consigli
determine</t>
  </si>
  <si>
    <t>Coordinamento attività di candidatura a bandi europei di progetti individuati dalla giunta dell'Unione per quanto attiene gli aspetti legati alle OOPP</t>
  </si>
  <si>
    <t xml:space="preserve">VIGILANZA SULL’ATTIVITA’ URBANISTICA-EDILIZIA. Il fine dell’attività di vigilanza è quello di garantire l’attuazione delle scelte di pianificazione urbanistica prevista dagli strumenti locali e di verificare la corretta edificazione sul territorio. </t>
  </si>
  <si>
    <t>sezioni AGGIORNATE</t>
  </si>
  <si>
    <t>partecipazione bandi</t>
  </si>
  <si>
    <t>Verbale sopralluogo</t>
  </si>
  <si>
    <t>VIGILANZA</t>
  </si>
  <si>
    <t>PIERO LANFRANCHI</t>
  </si>
  <si>
    <t>C</t>
  </si>
  <si>
    <t>TECNICO</t>
  </si>
  <si>
    <t>GIOVANNI DRAGHI</t>
  </si>
  <si>
    <t>D ART.1 CO 557 L 311/04</t>
  </si>
  <si>
    <t>anno 2020 fino dal 30/11</t>
  </si>
  <si>
    <t>Supporto nella presentazione domande contributi/aiuti/provvidenze destinate a Unioni e Comuni</t>
  </si>
  <si>
    <t>finanziario</t>
  </si>
  <si>
    <t>ILARIA STILLIO</t>
  </si>
  <si>
    <t xml:space="preserve">"Collegamento Performance/Programma anticorruzione: I responsabili di struttura dovranno: 
- identificare e analizzare altre attività di loro competenza a rischio corruzione
- fornire al Responsabile anticorruzione le informazioni necessarie e le proposte adeguate per l’adozione di misure idonee a prevenire e contrastare i fenomeni di corruzione e a controllarne il rispetto; "
</t>
  </si>
  <si>
    <t>Manutenzione del verde (cimitero e territorio UNIONALE anche attraverso l'utilizzo dei nuovi mezzi) in relazione alle risorse econimiche disponibili</t>
  </si>
  <si>
    <t xml:space="preserve">manutenzione immobili e strade (territorio ) manutenzione Cimitero, attività supporto ufficio tecnico per interventi ripristino e "pronto intervento" </t>
  </si>
  <si>
    <t xml:space="preserve">Collaborare nella gestione dei servizi educativi/sociali </t>
  </si>
  <si>
    <t>interventi manutenzione in ordine alle necessità per garantire assenza di contestazioni</t>
  </si>
  <si>
    <t>Gantire in qualità di RUP la corretta, efficiente ed efficace realizzazione  delle OOPP degli enti</t>
  </si>
  <si>
    <t>Attività relativa allo svolgimento delle procedure ad evidenza pubblica per quanto riguarda OOPP e in generale per acquisti di beni e servizi</t>
  </si>
  <si>
    <t>interventi realizzati</t>
  </si>
  <si>
    <t>procedure svolte</t>
  </si>
  <si>
    <t xml:space="preserve">Collegamento Performance/Programma anticorruzione: I responsabili di struttura dovranno: 
- identificare e analizzare altre attività di loro competenza a rischio corruzione
- fornire al Responsabile anticorruzione le informazioni necessarie e le proposte adeguate per l’adozione di misure idonee a prevenire e contrastare i fenomeni di corruzione e a controllarne il rispetto;
</t>
  </si>
  <si>
    <t xml:space="preserve">"Collegamento Performance/Programma anticorruzione: 
I responsabili di struttura dovranno: 
1. identificare e analizzare altre attività di loro competenza a rischio corruzione 2. fornire al Responsabile anticorruzione le informazioni necessarie e le proposte adeguate per l’adozione di misure idonee a prevenire e contrastare i fenomeni di corruzione e a controllarne il rispetto; "
</t>
  </si>
  <si>
    <t>aggiornate le sezioni di competenza</t>
  </si>
  <si>
    <t>approvati gli atti previsti</t>
  </si>
  <si>
    <t>è stata garantita la corretta, efficiente ed efficace realizzazione  delle OOPP degli enti</t>
  </si>
  <si>
    <t>garantita la attività relativa allo svolgimento delle procedure ad evidenza pubblica per quanto riguarda OOPP e in generale per acquisti di beni e servizi</t>
  </si>
  <si>
    <t>garantito il coordinamento attività di candidatura a bandi europei di progetti individuati dalla giunta dell'Unione per quanto attiene gli aspetti legati alle OOPP</t>
  </si>
  <si>
    <t xml:space="preserve">svolta l'attività di vigilanza sull'attività urbanistica e edilizia  garantendo l’attuazione delle scelte di pianificazione urbanistica prevista dagli strumenti locali e di verificare la corretta edificazione sul territorio. </t>
  </si>
  <si>
    <t xml:space="preserve">garantita l'attività di manutenzione del verde </t>
  </si>
  <si>
    <t>garantita l'attività di manutenzione immobili, strade e cimitero</t>
  </si>
  <si>
    <t>garantita la funzionalità del servizio operando le necessarie sostituzioni</t>
  </si>
  <si>
    <t>garantito il supporto nella predisposizione degli atti approvati nel rispetto delle modalità e tempistiche previste dalla normativa</t>
  </si>
  <si>
    <t>svolto efficacemente il supporto contabile nella gestione delle attività trasversali, predisposizione atti deliberativi, determinazioni e disposizioni di liquidazioni</t>
  </si>
  <si>
    <t>svolto efficacemente il supporto nella presentazione domande contributi/aiuti/provvidenze destinate a Unioni e Comuni</t>
  </si>
  <si>
    <t>delibere cc 29, delibere GC 54, ordinanze 3 decreti 2, determine 19</t>
  </si>
  <si>
    <t xml:space="preserve">accertamenti IMU 22, accertamenti TASI 21 solleciti TARI 35 </t>
  </si>
  <si>
    <t>Garantire l'efficiente svolgimento dei servizi educativi/sociali per contemperare la massima efficienza del back office anche attraverso il superamento della suddivisione amministrativa per unità territoriali, grazie anche alla revisione dei criteri di divisione della spesa, pur nel mantenimento delle necessarie differenze</t>
  </si>
  <si>
    <t>garantito l'efficiente svolgimento dei servizi educativi e sociali</t>
  </si>
  <si>
    <t>garantiti gli adempimenti nelle modalità e tempistiche previste dalla normativa</t>
  </si>
  <si>
    <t>DGC 72 DCC 38 determine 12
DGUnione 73 DCUnione 24 determine unione 43</t>
  </si>
  <si>
    <t>iscrizioni 20 cancellazioni 21</t>
  </si>
  <si>
    <t>ordinanze unione 12 comune 6</t>
  </si>
  <si>
    <t>10 interventi</t>
  </si>
  <si>
    <t>DGC 72 DGUnione 73 DGUnione 38 DCUnione 24 pubblicazioni albo det Unione 165 deter Comune 62</t>
  </si>
  <si>
    <t xml:space="preserve">garantito il supporto contabile nella gestione delle attività trasversali, predisposizione atti deliberativi, determinazioni e disposizioni di liquidazioni, </t>
  </si>
  <si>
    <t xml:space="preserve">atti predisposti nel rispetto delle modalità e tempistiche previste dalla normativa </t>
  </si>
  <si>
    <t>supporto nella predisposizione delle istanze presentate dagli enti</t>
  </si>
  <si>
    <t>Supporto nella predisposizione atti collegati ai contributi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</si>
</sst>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 #,##0.00_-;\-[$€]\ * #,##0.00_-;_-[$€]\ * &quot;-&quot;??_-;_-@_-"/>
    <numFmt numFmtId="165" formatCode="_-* #,##0_-;\-* #,##0_-;_-* &quot;-&quot;??_-;_-@_-"/>
    <numFmt numFmtId="166" formatCode="_-* #,##0.00_-;\-* #,##0.00_-;_-* &quot;-&quot;_-;_-@_-"/>
    <numFmt numFmtId="167" formatCode="0.0%"/>
  </numFmts>
  <fonts count="25" x14ac:knownFonts="1">
    <font>
      <sz val="11"/>
      <color theme="1"/>
      <name val="Calibri"/>
      <family val="2"/>
      <scheme val="minor"/>
    </font>
    <font>
      <sz val="11"/>
      <color theme="1"/>
      <name val="Calibri"/>
      <family val="2"/>
      <scheme val="minor"/>
    </font>
    <font>
      <sz val="10"/>
      <name val="Arial"/>
      <family val="2"/>
    </font>
    <font>
      <sz val="9"/>
      <name val="Tahoma"/>
      <family val="2"/>
    </font>
    <font>
      <b/>
      <sz val="9"/>
      <name val="Tahoma"/>
      <family val="2"/>
    </font>
    <font>
      <b/>
      <sz val="10"/>
      <name val="Times New Roman"/>
      <family val="1"/>
    </font>
    <font>
      <b/>
      <sz val="12"/>
      <name val="Tahoma"/>
      <family val="2"/>
    </font>
    <font>
      <b/>
      <sz val="11"/>
      <name val="Tahoma"/>
      <family val="2"/>
    </font>
    <font>
      <b/>
      <sz val="14"/>
      <name val="Tahoma"/>
      <family val="2"/>
    </font>
    <font>
      <sz val="10"/>
      <name val="Times New Roman"/>
      <family val="1"/>
    </font>
    <font>
      <b/>
      <sz val="16"/>
      <name val="Tahoma"/>
      <family val="2"/>
    </font>
    <font>
      <b/>
      <sz val="9"/>
      <name val="Arial"/>
      <family val="2"/>
    </font>
    <font>
      <b/>
      <sz val="11"/>
      <name val="Arial"/>
      <family val="2"/>
    </font>
    <font>
      <b/>
      <sz val="16"/>
      <name val="Arial"/>
      <family val="2"/>
    </font>
    <font>
      <b/>
      <sz val="10"/>
      <name val="Tahoma"/>
      <family val="2"/>
    </font>
    <font>
      <b/>
      <sz val="14"/>
      <name val="Arial"/>
      <family val="2"/>
    </font>
    <font>
      <b/>
      <sz val="10"/>
      <name val="Arial"/>
      <family val="2"/>
    </font>
    <font>
      <sz val="9"/>
      <color indexed="10"/>
      <name val="Tahoma"/>
      <family val="2"/>
    </font>
    <font>
      <sz val="10"/>
      <color indexed="10"/>
      <name val="Tahoma"/>
      <family val="2"/>
    </font>
    <font>
      <sz val="10"/>
      <name val="Tahoma"/>
      <family val="2"/>
    </font>
    <font>
      <b/>
      <sz val="8"/>
      <color indexed="81"/>
      <name val="Tahoma"/>
      <family val="2"/>
    </font>
    <font>
      <sz val="8"/>
      <color indexed="81"/>
      <name val="Tahoma"/>
      <family val="2"/>
    </font>
    <font>
      <sz val="9"/>
      <name val="Times New Roman"/>
      <family val="1"/>
    </font>
    <font>
      <b/>
      <sz val="11"/>
      <name val="Times New Roman"/>
      <family val="1"/>
    </font>
    <font>
      <sz val="11"/>
      <name val="Times New Roman"/>
      <family val="1"/>
    </font>
  </fonts>
  <fills count="4">
    <fill>
      <patternFill patternType="none"/>
    </fill>
    <fill>
      <patternFill patternType="gray125"/>
    </fill>
    <fill>
      <patternFill patternType="solid">
        <fgColor indexed="42"/>
        <bgColor indexed="64"/>
      </patternFill>
    </fill>
    <fill>
      <patternFill patternType="solid">
        <fgColor indexed="41"/>
        <bgColor indexed="64"/>
      </patternFill>
    </fill>
  </fills>
  <borders count="55">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4" fontId="2" fillId="0" borderId="0" applyFont="0" applyFill="0" applyBorder="0" applyAlignment="0" applyProtection="0"/>
  </cellStyleXfs>
  <cellXfs count="171">
    <xf numFmtId="0" fontId="0" fillId="0" borderId="0" xfId="0"/>
    <xf numFmtId="0" fontId="2" fillId="0" borderId="1" xfId="0" applyFont="1" applyBorder="1" applyAlignment="1">
      <alignment vertical="center"/>
    </xf>
    <xf numFmtId="0" fontId="2" fillId="0" borderId="0" xfId="0" applyFont="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4" fillId="0" borderId="3" xfId="0" applyFont="1" applyBorder="1" applyAlignment="1">
      <alignment vertical="center"/>
    </xf>
    <xf numFmtId="0" fontId="3" fillId="0" borderId="4" xfId="0" applyFont="1" applyBorder="1" applyAlignment="1">
      <alignment vertical="center"/>
    </xf>
    <xf numFmtId="0" fontId="4" fillId="0" borderId="4" xfId="0" applyFont="1" applyBorder="1" applyAlignment="1">
      <alignment horizontal="center" vertical="center"/>
    </xf>
    <xf numFmtId="0" fontId="2" fillId="0" borderId="5"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5" fillId="0" borderId="0" xfId="0" applyFont="1"/>
    <xf numFmtId="0" fontId="3" fillId="0" borderId="8" xfId="0" applyFont="1" applyBorder="1" applyAlignment="1">
      <alignmen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2" fillId="0" borderId="10" xfId="0" applyFont="1" applyBorder="1" applyAlignment="1">
      <alignment vertical="center"/>
    </xf>
    <xf numFmtId="0" fontId="3" fillId="0" borderId="11" xfId="0" applyFont="1" applyBorder="1" applyAlignment="1">
      <alignment vertical="center"/>
    </xf>
    <xf numFmtId="0" fontId="3" fillId="0" borderId="1" xfId="0" applyFont="1" applyBorder="1" applyAlignment="1">
      <alignment vertical="center"/>
    </xf>
    <xf numFmtId="0" fontId="3" fillId="0" borderId="0" xfId="0" applyFont="1" applyAlignment="1">
      <alignment vertical="center"/>
    </xf>
    <xf numFmtId="0" fontId="3" fillId="0" borderId="12" xfId="0" applyFont="1" applyBorder="1" applyAlignment="1">
      <alignment vertical="center"/>
    </xf>
    <xf numFmtId="164" fontId="6" fillId="0" borderId="13" xfId="3" applyFont="1" applyBorder="1" applyAlignment="1">
      <alignment vertical="center"/>
    </xf>
    <xf numFmtId="0" fontId="4" fillId="2" borderId="18" xfId="0" applyFont="1" applyFill="1" applyBorder="1" applyAlignment="1">
      <alignment vertical="center"/>
    </xf>
    <xf numFmtId="9" fontId="7" fillId="2" borderId="18" xfId="2" applyFont="1" applyFill="1" applyBorder="1" applyAlignment="1">
      <alignment horizontal="center" vertical="center" wrapText="1"/>
    </xf>
    <xf numFmtId="0" fontId="8" fillId="2" borderId="19" xfId="0" applyFont="1" applyFill="1" applyBorder="1" applyAlignment="1">
      <alignment horizontal="center" vertical="center"/>
    </xf>
    <xf numFmtId="1" fontId="7" fillId="0" borderId="18" xfId="0" applyNumberFormat="1" applyFont="1" applyBorder="1" applyAlignment="1">
      <alignment horizontal="center" vertical="center" wrapText="1"/>
    </xf>
    <xf numFmtId="0" fontId="7" fillId="0" borderId="18" xfId="0" applyFont="1" applyBorder="1" applyAlignment="1">
      <alignment horizontal="center" vertical="center" wrapText="1"/>
    </xf>
    <xf numFmtId="0" fontId="9" fillId="0" borderId="8"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9" fillId="0" borderId="25" xfId="0" applyFont="1" applyBorder="1" applyAlignment="1">
      <alignment horizontal="center" vertical="center" wrapText="1"/>
    </xf>
    <xf numFmtId="0" fontId="2" fillId="0" borderId="26" xfId="0" applyFont="1" applyBorder="1" applyAlignment="1">
      <alignment horizontal="center" vertical="center" wrapText="1"/>
    </xf>
    <xf numFmtId="43" fontId="6" fillId="0" borderId="18" xfId="2" applyNumberFormat="1" applyFont="1" applyBorder="1" applyAlignment="1">
      <alignment vertical="center"/>
    </xf>
    <xf numFmtId="0" fontId="8" fillId="0" borderId="27" xfId="0" applyFont="1" applyBorder="1" applyAlignment="1">
      <alignment horizontal="center" vertical="center"/>
    </xf>
    <xf numFmtId="165" fontId="8" fillId="0" borderId="28" xfId="0" applyNumberFormat="1" applyFont="1" applyBorder="1" applyAlignment="1">
      <alignment vertical="center"/>
    </xf>
    <xf numFmtId="165" fontId="8" fillId="0" borderId="29" xfId="0" applyNumberFormat="1" applyFont="1" applyBorder="1" applyAlignment="1">
      <alignment vertical="center"/>
    </xf>
    <xf numFmtId="0" fontId="2" fillId="0" borderId="30" xfId="0" applyFont="1" applyBorder="1" applyAlignment="1">
      <alignment vertical="center"/>
    </xf>
    <xf numFmtId="0" fontId="2" fillId="0" borderId="23" xfId="0" applyFont="1" applyBorder="1" applyAlignment="1">
      <alignment vertical="center"/>
    </xf>
    <xf numFmtId="43" fontId="10" fillId="0" borderId="18" xfId="2" applyNumberFormat="1" applyFont="1" applyBorder="1" applyAlignment="1">
      <alignment vertical="center"/>
    </xf>
    <xf numFmtId="166" fontId="10" fillId="0" borderId="18" xfId="0" applyNumberFormat="1" applyFont="1" applyBorder="1" applyAlignment="1">
      <alignment horizontal="center" vertical="center"/>
    </xf>
    <xf numFmtId="0" fontId="8" fillId="0" borderId="31" xfId="0" applyFont="1" applyBorder="1" applyAlignment="1">
      <alignment horizontal="center" vertical="center"/>
    </xf>
    <xf numFmtId="2" fontId="8" fillId="0" borderId="25" xfId="0" applyNumberFormat="1" applyFont="1" applyBorder="1" applyAlignment="1">
      <alignment vertical="center"/>
    </xf>
    <xf numFmtId="0" fontId="8" fillId="0" borderId="32" xfId="0" applyFont="1" applyBorder="1" applyAlignment="1">
      <alignment horizontal="center" vertical="center"/>
    </xf>
    <xf numFmtId="0" fontId="11" fillId="2" borderId="30" xfId="0" applyFont="1" applyFill="1" applyBorder="1" applyAlignment="1">
      <alignment vertical="center"/>
    </xf>
    <xf numFmtId="0" fontId="11" fillId="2" borderId="23" xfId="0" applyFont="1" applyFill="1" applyBorder="1" applyAlignment="1">
      <alignment vertical="center"/>
    </xf>
    <xf numFmtId="0" fontId="12" fillId="2" borderId="35"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6" xfId="0" applyFont="1" applyFill="1" applyBorder="1" applyAlignment="1">
      <alignment horizontal="center" vertical="center" wrapText="1"/>
    </xf>
    <xf numFmtId="0" fontId="7" fillId="2" borderId="28"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39"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29" xfId="0" applyFont="1" applyFill="1" applyBorder="1" applyAlignment="1">
      <alignment horizontal="center" vertical="center"/>
    </xf>
    <xf numFmtId="0" fontId="7" fillId="2" borderId="46" xfId="0" applyFont="1" applyFill="1" applyBorder="1" applyAlignment="1">
      <alignment horizontal="center" vertical="center"/>
    </xf>
    <xf numFmtId="0" fontId="4" fillId="2" borderId="46" xfId="0" applyFont="1" applyFill="1" applyBorder="1" applyAlignment="1">
      <alignment vertical="center"/>
    </xf>
    <xf numFmtId="0" fontId="4" fillId="2" borderId="47" xfId="0" applyFont="1" applyFill="1" applyBorder="1" applyAlignment="1">
      <alignment vertical="center"/>
    </xf>
    <xf numFmtId="41" fontId="8" fillId="2" borderId="35" xfId="1" applyNumberFormat="1" applyFont="1" applyFill="1" applyBorder="1" applyAlignment="1">
      <alignment vertical="center"/>
    </xf>
    <xf numFmtId="41" fontId="8" fillId="2" borderId="35" xfId="0" applyNumberFormat="1" applyFont="1" applyFill="1" applyBorder="1" applyAlignment="1">
      <alignment vertical="center"/>
    </xf>
    <xf numFmtId="41" fontId="8" fillId="2" borderId="36" xfId="0" applyNumberFormat="1" applyFont="1" applyFill="1" applyBorder="1" applyAlignment="1">
      <alignment vertical="center"/>
    </xf>
    <xf numFmtId="0" fontId="11" fillId="0" borderId="1" xfId="0" applyFont="1" applyBorder="1" applyAlignment="1">
      <alignment horizontal="center" vertical="center"/>
    </xf>
    <xf numFmtId="0" fontId="11" fillId="0" borderId="0" xfId="0" applyFont="1" applyAlignment="1">
      <alignment horizontal="center" vertical="center"/>
    </xf>
    <xf numFmtId="0" fontId="15" fillId="0" borderId="0" xfId="0" applyFont="1" applyAlignment="1">
      <alignment vertical="center"/>
    </xf>
    <xf numFmtId="0" fontId="11" fillId="3" borderId="15" xfId="0" applyFont="1" applyFill="1" applyBorder="1" applyAlignment="1">
      <alignment horizontal="center" vertical="center" wrapText="1"/>
    </xf>
    <xf numFmtId="0" fontId="11" fillId="3" borderId="16" xfId="0" applyFont="1" applyFill="1" applyBorder="1" applyAlignment="1">
      <alignment horizontal="center" vertical="center"/>
    </xf>
    <xf numFmtId="10" fontId="15" fillId="3" borderId="17" xfId="2" applyNumberFormat="1" applyFont="1" applyFill="1" applyBorder="1" applyAlignment="1">
      <alignment vertical="center"/>
    </xf>
    <xf numFmtId="0" fontId="16" fillId="0" borderId="0" xfId="0" applyFont="1" applyAlignment="1">
      <alignment horizontal="center" vertical="center"/>
    </xf>
    <xf numFmtId="9" fontId="15" fillId="0" borderId="14" xfId="2" applyFont="1" applyBorder="1" applyAlignment="1">
      <alignment vertical="center"/>
    </xf>
    <xf numFmtId="9" fontId="15" fillId="0" borderId="0" xfId="2" applyFont="1" applyAlignment="1">
      <alignment vertical="center"/>
    </xf>
    <xf numFmtId="41" fontId="11" fillId="3" borderId="16" xfId="0" applyNumberFormat="1" applyFont="1" applyFill="1" applyBorder="1" applyAlignment="1">
      <alignment horizontal="center" vertical="center"/>
    </xf>
    <xf numFmtId="10" fontId="15" fillId="3" borderId="24" xfId="2" applyNumberFormat="1" applyFont="1" applyFill="1" applyBorder="1" applyAlignment="1">
      <alignment vertical="center"/>
    </xf>
    <xf numFmtId="167" fontId="12" fillId="0" borderId="0" xfId="0" applyNumberFormat="1" applyFont="1" applyAlignment="1">
      <alignment horizontal="center" vertical="center"/>
    </xf>
    <xf numFmtId="0" fontId="2" fillId="0" borderId="14" xfId="0" applyFont="1" applyBorder="1" applyAlignment="1">
      <alignment vertical="center"/>
    </xf>
    <xf numFmtId="0" fontId="17" fillId="0" borderId="1"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vertical="center"/>
    </xf>
    <xf numFmtId="167" fontId="15" fillId="0" borderId="0" xfId="0" applyNumberFormat="1" applyFont="1" applyAlignment="1">
      <alignment vertical="center"/>
    </xf>
    <xf numFmtId="0" fontId="17" fillId="0" borderId="14" xfId="0" applyFont="1" applyBorder="1" applyAlignment="1">
      <alignment vertical="center"/>
    </xf>
    <xf numFmtId="0" fontId="17" fillId="0" borderId="30" xfId="0" applyFont="1" applyBorder="1" applyAlignment="1">
      <alignment horizontal="center" vertical="center"/>
    </xf>
    <xf numFmtId="0" fontId="17" fillId="0" borderId="23" xfId="0" applyFont="1" applyBorder="1" applyAlignment="1">
      <alignment horizontal="center" vertical="center"/>
    </xf>
    <xf numFmtId="0" fontId="18" fillId="0" borderId="23" xfId="0" applyFont="1" applyBorder="1" applyAlignment="1">
      <alignment vertical="center"/>
    </xf>
    <xf numFmtId="164" fontId="15" fillId="3" borderId="24" xfId="3" applyFont="1" applyFill="1" applyBorder="1" applyAlignment="1">
      <alignment vertical="center"/>
    </xf>
    <xf numFmtId="167" fontId="15" fillId="0" borderId="23" xfId="0" applyNumberFormat="1" applyFont="1" applyBorder="1" applyAlignment="1">
      <alignment vertical="center"/>
    </xf>
    <xf numFmtId="0" fontId="17" fillId="0" borderId="24" xfId="0" applyFont="1" applyBorder="1" applyAlignment="1">
      <alignment vertical="center"/>
    </xf>
    <xf numFmtId="0" fontId="19" fillId="0" borderId="44" xfId="0" applyFont="1" applyBorder="1" applyAlignment="1">
      <alignment vertical="center"/>
    </xf>
    <xf numFmtId="0" fontId="7" fillId="0" borderId="20" xfId="0" applyFont="1" applyBorder="1" applyAlignment="1">
      <alignment vertical="center"/>
    </xf>
    <xf numFmtId="0" fontId="19" fillId="0" borderId="20" xfId="0" applyFont="1" applyBorder="1" applyAlignment="1">
      <alignment vertical="center"/>
    </xf>
    <xf numFmtId="0" fontId="2" fillId="0" borderId="20" xfId="0" applyFont="1" applyBorder="1" applyAlignment="1">
      <alignment vertical="center"/>
    </xf>
    <xf numFmtId="0" fontId="19" fillId="0" borderId="6" xfId="0" applyFont="1" applyBorder="1" applyAlignment="1">
      <alignment vertical="center"/>
    </xf>
    <xf numFmtId="0" fontId="19" fillId="0" borderId="1" xfId="0" applyFont="1" applyBorder="1" applyAlignment="1">
      <alignment vertical="center"/>
    </xf>
    <xf numFmtId="0" fontId="19" fillId="0" borderId="0" xfId="0" applyFont="1" applyAlignment="1">
      <alignment vertical="center"/>
    </xf>
    <xf numFmtId="0" fontId="19" fillId="0" borderId="14" xfId="0" applyFont="1" applyBorder="1" applyAlignment="1">
      <alignment vertical="center"/>
    </xf>
    <xf numFmtId="0" fontId="19" fillId="0" borderId="30" xfId="0" applyFont="1" applyBorder="1" applyAlignment="1">
      <alignment vertical="center"/>
    </xf>
    <xf numFmtId="0" fontId="19" fillId="0" borderId="23" xfId="0" applyFont="1" applyBorder="1" applyAlignment="1">
      <alignment vertical="center"/>
    </xf>
    <xf numFmtId="0" fontId="19" fillId="0" borderId="24" xfId="0" applyFont="1" applyBorder="1" applyAlignment="1">
      <alignment vertical="center"/>
    </xf>
    <xf numFmtId="0" fontId="2" fillId="0" borderId="22" xfId="0" applyFont="1" applyBorder="1" applyAlignment="1">
      <alignment horizontal="left" vertical="center" wrapText="1"/>
    </xf>
    <xf numFmtId="0" fontId="9" fillId="0" borderId="28" xfId="0" applyFont="1" applyBorder="1" applyAlignment="1">
      <alignment horizontal="center" vertical="center" wrapText="1"/>
    </xf>
    <xf numFmtId="2" fontId="7" fillId="0" borderId="18" xfId="0" applyNumberFormat="1" applyFont="1" applyBorder="1" applyAlignment="1">
      <alignment horizontal="center" vertical="center" wrapText="1"/>
    </xf>
    <xf numFmtId="0" fontId="24" fillId="0" borderId="8" xfId="0" applyFont="1" applyBorder="1" applyAlignment="1">
      <alignment horizontal="center" vertical="center" wrapText="1"/>
    </xf>
    <xf numFmtId="0" fontId="24" fillId="0" borderId="25" xfId="0" applyFont="1" applyBorder="1" applyAlignment="1">
      <alignment horizontal="center" vertical="center" wrapText="1"/>
    </xf>
    <xf numFmtId="0" fontId="2" fillId="0" borderId="21"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3" fillId="0" borderId="0" xfId="0" applyFont="1" applyAlignment="1">
      <alignment horizontal="center" vertical="center"/>
    </xf>
    <xf numFmtId="0" fontId="3" fillId="0" borderId="14" xfId="0" applyFont="1" applyBorder="1" applyAlignment="1">
      <alignment horizontal="center" vertical="center"/>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9" fontId="6" fillId="0" borderId="21" xfId="0" applyNumberFormat="1" applyFont="1" applyBorder="1" applyAlignment="1">
      <alignment horizontal="center" vertical="center" wrapText="1"/>
    </xf>
    <xf numFmtId="9" fontId="6" fillId="0" borderId="22" xfId="0" applyNumberFormat="1" applyFont="1" applyBorder="1" applyAlignment="1">
      <alignment horizontal="center" vertical="center" wrapText="1"/>
    </xf>
    <xf numFmtId="9" fontId="6" fillId="0" borderId="26" xfId="0" applyNumberFormat="1" applyFont="1" applyBorder="1" applyAlignment="1">
      <alignment horizontal="center" vertical="center" wrapText="1"/>
    </xf>
    <xf numFmtId="0" fontId="22" fillId="0" borderId="9" xfId="0" applyFont="1" applyBorder="1" applyAlignment="1">
      <alignment horizontal="center" vertical="center" wrapText="1"/>
    </xf>
    <xf numFmtId="0" fontId="22" fillId="0" borderId="50" xfId="0" applyFont="1" applyBorder="1" applyAlignment="1">
      <alignment horizontal="center" vertical="center" wrapText="1"/>
    </xf>
    <xf numFmtId="0" fontId="22" fillId="0" borderId="5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51"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12" fillId="0" borderId="1" xfId="0" applyFont="1" applyBorder="1" applyAlignment="1">
      <alignment vertical="center" wrapText="1"/>
    </xf>
    <xf numFmtId="0" fontId="12" fillId="0" borderId="0" xfId="0" applyFont="1" applyAlignment="1">
      <alignment vertical="center" wrapText="1"/>
    </xf>
    <xf numFmtId="0" fontId="12" fillId="0" borderId="14" xfId="0" applyFont="1" applyBorder="1" applyAlignment="1">
      <alignment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1" fillId="2" borderId="33"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7" fillId="2" borderId="15" xfId="0" applyFont="1" applyFill="1" applyBorder="1" applyAlignment="1">
      <alignment horizontal="left" vertical="center" wrapText="1"/>
    </xf>
    <xf numFmtId="0" fontId="7" fillId="2" borderId="34" xfId="0" applyFont="1" applyFill="1" applyBorder="1" applyAlignment="1">
      <alignment horizontal="left" vertical="center" wrapText="1"/>
    </xf>
    <xf numFmtId="0" fontId="14" fillId="3" borderId="37" xfId="0" applyFont="1" applyFill="1" applyBorder="1" applyAlignment="1">
      <alignment horizontal="center" vertical="center" wrapText="1"/>
    </xf>
    <xf numFmtId="0" fontId="14" fillId="3" borderId="38"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7" fillId="2" borderId="44"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34" xfId="0" applyFont="1" applyFill="1" applyBorder="1" applyAlignment="1">
      <alignment horizontal="center" vertical="center"/>
    </xf>
    <xf numFmtId="0" fontId="22" fillId="0" borderId="4" xfId="0" applyFont="1" applyBorder="1" applyAlignment="1">
      <alignment horizontal="center" vertical="center" wrapText="1"/>
    </xf>
    <xf numFmtId="0" fontId="22" fillId="0" borderId="48"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9" xfId="0" applyFont="1" applyBorder="1" applyAlignment="1">
      <alignment horizontal="left" vertical="center" wrapText="1"/>
    </xf>
    <xf numFmtId="0" fontId="22" fillId="0" borderId="50" xfId="0" applyFont="1" applyBorder="1" applyAlignment="1">
      <alignment horizontal="left" vertical="center" wrapText="1"/>
    </xf>
    <xf numFmtId="0" fontId="22" fillId="0" borderId="51" xfId="0" applyFont="1" applyBorder="1" applyAlignment="1">
      <alignment horizontal="left" vertical="center" wrapText="1"/>
    </xf>
    <xf numFmtId="0" fontId="9" fillId="0" borderId="9" xfId="0" applyFont="1" applyBorder="1" applyAlignment="1">
      <alignment horizontal="left" vertical="center" wrapText="1"/>
    </xf>
    <xf numFmtId="0" fontId="9" fillId="0" borderId="50" xfId="0" applyFont="1" applyBorder="1" applyAlignment="1">
      <alignment horizontal="left" vertical="center" wrapText="1"/>
    </xf>
    <xf numFmtId="0" fontId="9" fillId="0" borderId="51" xfId="0" applyFont="1" applyBorder="1" applyAlignment="1">
      <alignment horizontal="left" vertical="center" wrapText="1"/>
    </xf>
    <xf numFmtId="0" fontId="5" fillId="0" borderId="4"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9"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53" xfId="0" applyFont="1" applyBorder="1" applyAlignment="1">
      <alignment horizontal="center" vertical="center" wrapText="1"/>
    </xf>
    <xf numFmtId="0" fontId="23" fillId="0" borderId="54"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51" xfId="0" applyFont="1" applyBorder="1" applyAlignment="1">
      <alignment horizontal="center" vertical="center" wrapText="1"/>
    </xf>
    <xf numFmtId="0" fontId="24" fillId="0" borderId="52" xfId="0" applyFont="1" applyBorder="1" applyAlignment="1">
      <alignment horizontal="center" vertical="center" wrapText="1"/>
    </xf>
    <xf numFmtId="0" fontId="24" fillId="0" borderId="53" xfId="0" applyFont="1" applyBorder="1" applyAlignment="1">
      <alignment horizontal="center" vertical="center" wrapText="1"/>
    </xf>
    <xf numFmtId="0" fontId="24" fillId="0" borderId="54" xfId="0" applyFont="1" applyBorder="1" applyAlignment="1">
      <alignment horizontal="center" vertical="center" wrapText="1"/>
    </xf>
  </cellXfs>
  <cellStyles count="4">
    <cellStyle name="Euro" xfId="3" xr:uid="{97B1E22F-888A-452C-9499-4C176AD6D1C0}"/>
    <cellStyle name="Migliaia" xfId="1" builtinId="3"/>
    <cellStyle name="Normale" xfId="0" builtinId="0"/>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D277F-C3AD-41A3-8C92-993AFEFBE091}">
  <sheetPr>
    <pageSetUpPr fitToPage="1"/>
  </sheetPr>
  <dimension ref="A1:J30"/>
  <sheetViews>
    <sheetView tabSelected="1" topLeftCell="C1" workbookViewId="0">
      <selection activeCell="C4" sqref="C4:E4"/>
    </sheetView>
  </sheetViews>
  <sheetFormatPr defaultRowHeight="12.75" x14ac:dyDescent="0.25"/>
  <cols>
    <col min="1" max="2" width="5.140625" style="2" hidden="1" customWidth="1"/>
    <col min="3" max="3" width="27.28515625" style="2" customWidth="1"/>
    <col min="4" max="4" width="21.5703125" style="2" customWidth="1"/>
    <col min="5" max="5" width="17.140625" style="2" bestFit="1" customWidth="1"/>
    <col min="6" max="6" width="17" style="2" customWidth="1"/>
    <col min="7" max="7" width="14.42578125" style="2" customWidth="1"/>
    <col min="8" max="8" width="34.5703125" style="2" customWidth="1"/>
    <col min="9" max="9" width="39.28515625" style="2" bestFit="1"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1</v>
      </c>
      <c r="E1" s="5" t="s">
        <v>2</v>
      </c>
      <c r="F1" s="5" t="s">
        <v>43</v>
      </c>
      <c r="G1" s="6"/>
      <c r="H1" s="7"/>
      <c r="I1" s="8"/>
      <c r="J1" s="9"/>
    </row>
    <row r="2" spans="1:10" x14ac:dyDescent="0.2">
      <c r="A2" s="1"/>
      <c r="C2" s="10" t="s">
        <v>4</v>
      </c>
      <c r="D2" s="11" t="s">
        <v>5</v>
      </c>
      <c r="E2" s="12" t="s">
        <v>6</v>
      </c>
      <c r="F2" s="13" t="s">
        <v>7</v>
      </c>
      <c r="G2" s="12"/>
      <c r="H2" s="14"/>
      <c r="I2" s="15"/>
      <c r="J2" s="16"/>
    </row>
    <row r="3" spans="1:10" s="18" customFormat="1" ht="15.75" thickBot="1" x14ac:dyDescent="0.3">
      <c r="A3" s="17"/>
      <c r="C3" s="19" t="s">
        <v>8</v>
      </c>
      <c r="D3" s="20">
        <v>0</v>
      </c>
      <c r="H3" s="100"/>
      <c r="I3" s="100"/>
      <c r="J3" s="101"/>
    </row>
    <row r="4" spans="1:10" ht="43.5" thickBot="1" x14ac:dyDescent="0.3">
      <c r="A4" s="1" t="b">
        <v>1</v>
      </c>
      <c r="C4" s="102" t="s">
        <v>9</v>
      </c>
      <c r="D4" s="103"/>
      <c r="E4" s="104"/>
      <c r="F4" s="21" t="s">
        <v>10</v>
      </c>
      <c r="G4" s="22" t="s">
        <v>11</v>
      </c>
      <c r="H4" s="23" t="s">
        <v>12</v>
      </c>
      <c r="I4" s="22" t="s">
        <v>13</v>
      </c>
      <c r="J4" s="22" t="s">
        <v>14</v>
      </c>
    </row>
    <row r="5" spans="1:10" ht="64.5" customHeight="1" thickBot="1" x14ac:dyDescent="0.3">
      <c r="A5" s="1"/>
      <c r="C5" s="105" t="s">
        <v>15</v>
      </c>
      <c r="D5" s="106"/>
      <c r="E5" s="107"/>
      <c r="F5" s="24">
        <f>100/5</f>
        <v>20</v>
      </c>
      <c r="G5" s="25">
        <v>100</v>
      </c>
      <c r="H5" s="26" t="s">
        <v>16</v>
      </c>
      <c r="I5" s="98" t="s">
        <v>106</v>
      </c>
      <c r="J5" s="108">
        <f>G11/F11</f>
        <v>1</v>
      </c>
    </row>
    <row r="6" spans="1:10" ht="57.75" customHeight="1" thickBot="1" x14ac:dyDescent="0.3">
      <c r="A6" s="1"/>
      <c r="C6" s="111" t="s">
        <v>44</v>
      </c>
      <c r="D6" s="112"/>
      <c r="E6" s="113"/>
      <c r="F6" s="24">
        <f t="shared" ref="F6:F8" si="0">100/5</f>
        <v>20</v>
      </c>
      <c r="G6" s="25">
        <v>100</v>
      </c>
      <c r="H6" s="26" t="s">
        <v>18</v>
      </c>
      <c r="I6" s="28" t="s">
        <v>93</v>
      </c>
      <c r="J6" s="109"/>
    </row>
    <row r="7" spans="1:10" ht="64.5" customHeight="1" thickBot="1" x14ac:dyDescent="0.3">
      <c r="A7" s="1"/>
      <c r="C7" s="114" t="s">
        <v>107</v>
      </c>
      <c r="D7" s="115"/>
      <c r="E7" s="116"/>
      <c r="F7" s="24">
        <f t="shared" si="0"/>
        <v>20</v>
      </c>
      <c r="G7" s="25">
        <v>100</v>
      </c>
      <c r="H7" s="26" t="s">
        <v>19</v>
      </c>
      <c r="I7" s="93" t="s">
        <v>108</v>
      </c>
      <c r="J7" s="109"/>
    </row>
    <row r="8" spans="1:10" ht="84.75" customHeight="1" thickBot="1" x14ac:dyDescent="0.3">
      <c r="A8" s="1"/>
      <c r="C8" s="114" t="s">
        <v>92</v>
      </c>
      <c r="D8" s="115"/>
      <c r="E8" s="116"/>
      <c r="F8" s="24">
        <f t="shared" si="0"/>
        <v>20</v>
      </c>
      <c r="G8" s="25">
        <v>100</v>
      </c>
      <c r="H8" s="26" t="s">
        <v>20</v>
      </c>
      <c r="I8" s="28" t="s">
        <v>94</v>
      </c>
      <c r="J8" s="109"/>
    </row>
    <row r="9" spans="1:10" ht="60" customHeight="1" thickBot="1" x14ac:dyDescent="0.3">
      <c r="A9" s="1"/>
      <c r="C9" s="117" t="s">
        <v>21</v>
      </c>
      <c r="D9" s="118"/>
      <c r="E9" s="119"/>
      <c r="F9" s="24">
        <f>100/5</f>
        <v>20</v>
      </c>
      <c r="G9" s="25">
        <v>100</v>
      </c>
      <c r="H9" s="29" t="s">
        <v>22</v>
      </c>
      <c r="I9" s="99" t="s">
        <v>105</v>
      </c>
      <c r="J9" s="110"/>
    </row>
    <row r="10" spans="1:10" ht="18.75" thickBot="1" x14ac:dyDescent="0.3">
      <c r="A10" s="1"/>
      <c r="C10" s="123" t="s">
        <v>23</v>
      </c>
      <c r="D10" s="124"/>
      <c r="E10" s="125"/>
      <c r="F10" s="31">
        <f>SUM(F5:F9)</f>
        <v>100</v>
      </c>
      <c r="G10" s="31">
        <f>SUM(G5:G9)</f>
        <v>500</v>
      </c>
      <c r="H10" s="32"/>
      <c r="I10" s="33"/>
      <c r="J10" s="34"/>
    </row>
    <row r="11" spans="1:10" ht="20.25" thickBot="1" x14ac:dyDescent="0.3">
      <c r="A11" s="35"/>
      <c r="B11" s="36"/>
      <c r="C11" s="126" t="s">
        <v>24</v>
      </c>
      <c r="D11" s="127"/>
      <c r="E11" s="128"/>
      <c r="F11" s="37">
        <v>50</v>
      </c>
      <c r="G11" s="38">
        <f>G10/5/F10*F11</f>
        <v>50</v>
      </c>
      <c r="H11" s="39"/>
      <c r="I11" s="40"/>
      <c r="J11" s="41"/>
    </row>
    <row r="12" spans="1:10" ht="13.5" thickBot="1" x14ac:dyDescent="0.3">
      <c r="A12" s="1" t="b">
        <v>1</v>
      </c>
      <c r="C12" s="42"/>
      <c r="D12" s="43"/>
      <c r="E12" s="43"/>
      <c r="F12" s="129" t="s">
        <v>25</v>
      </c>
      <c r="G12" s="130"/>
      <c r="H12" s="130"/>
      <c r="I12" s="130"/>
      <c r="J12" s="131"/>
    </row>
    <row r="13" spans="1:10" ht="21" thickBot="1" x14ac:dyDescent="0.3">
      <c r="A13" s="1" t="b">
        <v>1</v>
      </c>
      <c r="C13" s="132" t="s">
        <v>26</v>
      </c>
      <c r="D13" s="133"/>
      <c r="E13" s="44" t="s">
        <v>10</v>
      </c>
      <c r="F13" s="45">
        <v>1</v>
      </c>
      <c r="G13" s="45">
        <v>2</v>
      </c>
      <c r="H13" s="45">
        <v>3</v>
      </c>
      <c r="I13" s="45">
        <v>4</v>
      </c>
      <c r="J13" s="46">
        <v>5</v>
      </c>
    </row>
    <row r="14" spans="1:10" ht="18" x14ac:dyDescent="0.25">
      <c r="A14" s="1" t="e">
        <f>IF(#REF!=TRUE,TRUE,"")</f>
        <v>#REF!</v>
      </c>
      <c r="C14" s="134" t="s">
        <v>27</v>
      </c>
      <c r="D14" s="135"/>
      <c r="E14" s="47">
        <v>20</v>
      </c>
      <c r="F14" s="48"/>
      <c r="G14" s="48"/>
      <c r="H14" s="48"/>
      <c r="I14" s="48"/>
      <c r="J14" s="49" t="s">
        <v>28</v>
      </c>
    </row>
    <row r="15" spans="1:10" ht="18" x14ac:dyDescent="0.25">
      <c r="A15" s="1"/>
      <c r="C15" s="136" t="s">
        <v>29</v>
      </c>
      <c r="D15" s="137"/>
      <c r="E15" s="47">
        <v>20</v>
      </c>
      <c r="F15" s="50"/>
      <c r="G15" s="50"/>
      <c r="H15" s="50"/>
      <c r="I15" s="50"/>
      <c r="J15" s="51" t="s">
        <v>28</v>
      </c>
    </row>
    <row r="16" spans="1:10" ht="18" x14ac:dyDescent="0.25">
      <c r="A16" s="1"/>
      <c r="C16" s="136" t="s">
        <v>30</v>
      </c>
      <c r="D16" s="137"/>
      <c r="E16" s="47">
        <v>20</v>
      </c>
      <c r="F16" s="50"/>
      <c r="G16" s="50"/>
      <c r="H16" s="50"/>
      <c r="I16" s="50"/>
      <c r="J16" s="51" t="s">
        <v>28</v>
      </c>
    </row>
    <row r="17" spans="1:10" ht="18" x14ac:dyDescent="0.25">
      <c r="A17" s="1"/>
      <c r="C17" s="136" t="s">
        <v>31</v>
      </c>
      <c r="D17" s="137"/>
      <c r="E17" s="47">
        <v>20</v>
      </c>
      <c r="F17" s="50"/>
      <c r="G17" s="50"/>
      <c r="H17" s="50"/>
      <c r="I17" s="50"/>
      <c r="J17" s="51" t="s">
        <v>28</v>
      </c>
    </row>
    <row r="18" spans="1:10" ht="18.75" thickBot="1" x14ac:dyDescent="0.3">
      <c r="A18" s="1"/>
      <c r="C18" s="138" t="s">
        <v>32</v>
      </c>
      <c r="D18" s="139"/>
      <c r="E18" s="47">
        <v>20</v>
      </c>
      <c r="F18" s="50"/>
      <c r="G18" s="50"/>
      <c r="H18" s="50"/>
      <c r="I18" s="50"/>
      <c r="J18" s="51" t="s">
        <v>28</v>
      </c>
    </row>
    <row r="19" spans="1:10" ht="15" thickBot="1" x14ac:dyDescent="0.3">
      <c r="A19" s="1" t="b">
        <v>1</v>
      </c>
      <c r="C19" s="140" t="s">
        <v>33</v>
      </c>
      <c r="D19" s="141"/>
      <c r="E19" s="52">
        <f>SUM(E13:E18)</f>
        <v>100</v>
      </c>
      <c r="F19" s="53">
        <f>(IF(F14="X",F13,"0")*$E14)+(IF(F15="X",F13,"0")*$E15)+(IF(F16="X",F13,"0")*$E16)+(IF(F17="X",F13,"0")*$E17)+(IF(F18="X",F13,"0")*$E18)</f>
        <v>0</v>
      </c>
      <c r="G19" s="53">
        <f>(IF(G14="X",G13,"0")*$E14)+(IF(G15="X",G13,"0")*$E15)+(IF(G16="X",G13,"0")*$E16)+(IF(G17="X",G13,"0")*$E17)+(IF(G18="X",G13,"0")*$E18)</f>
        <v>0</v>
      </c>
      <c r="H19" s="53">
        <f>(IF(H14="X",H13,"0")*$E14)+(IF(H15="X",H13,"0")*$E15)+(IF(H16="X",H13,"0")*$E16)+(IF(H17="X",H13,"0")*$E17)+(IF(H18="X",H13,"0")*$E18)</f>
        <v>0</v>
      </c>
      <c r="I19" s="53">
        <f>(IF(I14="X",I13,"0")*$E14)+(IF(I15="X",I13,"0")*$E15)+(IF(I16="X",I13,"0")*$E16)+(IF(I17="X",I13,"0")*$E17)+(IF(I18="X",I13,"0")*$E18)</f>
        <v>0</v>
      </c>
      <c r="J19" s="54">
        <f>((IF(J14="X",J13,"0")*$E14)+(IF(J15="X",J13,"0")*$E15)+(IF(J16="X",J13,"0")*$E16)+(IF(J17="X",J13,"0")*$E17)+(IF(J18="X",J13,"0")*$E18))</f>
        <v>500</v>
      </c>
    </row>
    <row r="20" spans="1:10" ht="18.75" thickBot="1" x14ac:dyDescent="0.3">
      <c r="A20" s="1" t="b">
        <v>1</v>
      </c>
      <c r="C20" s="142" t="s">
        <v>34</v>
      </c>
      <c r="D20" s="143"/>
      <c r="E20" s="55">
        <v>50</v>
      </c>
      <c r="F20" s="56">
        <f>E20/E19*F19</f>
        <v>0</v>
      </c>
      <c r="G20" s="56">
        <f>E20/E19*G19</f>
        <v>0</v>
      </c>
      <c r="H20" s="56">
        <f>E20/E19*H19</f>
        <v>0</v>
      </c>
      <c r="I20" s="56">
        <f>E20/E19*I19</f>
        <v>0</v>
      </c>
      <c r="J20" s="57">
        <f>E20/E19*J19</f>
        <v>250</v>
      </c>
    </row>
    <row r="21" spans="1:10" ht="18.75" thickBot="1" x14ac:dyDescent="0.3">
      <c r="A21" s="1" t="b">
        <v>1</v>
      </c>
      <c r="C21" s="58"/>
      <c r="D21" s="59"/>
      <c r="E21" s="60"/>
      <c r="F21" s="61" t="s">
        <v>35</v>
      </c>
      <c r="G21" s="62"/>
      <c r="H21" s="63">
        <f>G11/100</f>
        <v>0.5</v>
      </c>
      <c r="I21" s="64"/>
      <c r="J21" s="65"/>
    </row>
    <row r="22" spans="1:10" ht="24.75" thickBot="1" x14ac:dyDescent="0.3">
      <c r="A22" s="1" t="b">
        <v>1</v>
      </c>
      <c r="C22" s="58" t="s">
        <v>36</v>
      </c>
      <c r="D22" s="59"/>
      <c r="E22" s="66"/>
      <c r="F22" s="61" t="s">
        <v>37</v>
      </c>
      <c r="G22" s="67">
        <f>SUM(F20:J20)/300*E19</f>
        <v>83.333333333333343</v>
      </c>
      <c r="H22" s="68">
        <f>G22/100*60/100</f>
        <v>0.50000000000000011</v>
      </c>
      <c r="I22" s="69"/>
      <c r="J22" s="70"/>
    </row>
    <row r="23" spans="1:10" ht="18.75" thickBot="1" x14ac:dyDescent="0.3">
      <c r="A23" s="1" t="b">
        <v>1</v>
      </c>
      <c r="C23" s="71"/>
      <c r="D23" s="72"/>
      <c r="E23" s="73"/>
      <c r="F23" s="61" t="s">
        <v>38</v>
      </c>
      <c r="G23" s="62"/>
      <c r="H23" s="68">
        <f>SUM(H21:H22)</f>
        <v>1</v>
      </c>
      <c r="I23" s="74"/>
      <c r="J23" s="75"/>
    </row>
    <row r="24" spans="1:10" ht="18.75" thickBot="1" x14ac:dyDescent="0.3">
      <c r="A24" s="1"/>
      <c r="C24" s="76"/>
      <c r="D24" s="77"/>
      <c r="E24" s="78"/>
      <c r="F24" s="61" t="s">
        <v>39</v>
      </c>
      <c r="G24" s="62"/>
      <c r="H24" s="79">
        <f>D3*H23</f>
        <v>0</v>
      </c>
      <c r="I24" s="80"/>
      <c r="J24" s="81"/>
    </row>
    <row r="25" spans="1:10" ht="14.25" x14ac:dyDescent="0.25">
      <c r="A25" s="1"/>
      <c r="C25" s="82"/>
      <c r="D25" s="83" t="s">
        <v>40</v>
      </c>
      <c r="E25" s="84"/>
      <c r="F25" s="85"/>
      <c r="G25" s="84"/>
      <c r="H25" s="84"/>
      <c r="I25" s="84"/>
      <c r="J25" s="86"/>
    </row>
    <row r="26" spans="1:10" ht="15" x14ac:dyDescent="0.25">
      <c r="A26" s="1"/>
      <c r="C26" s="120"/>
      <c r="D26" s="121"/>
      <c r="E26" s="121"/>
      <c r="F26" s="121"/>
      <c r="G26" s="121"/>
      <c r="H26" s="121"/>
      <c r="I26" s="121"/>
      <c r="J26" s="122"/>
    </row>
    <row r="27" spans="1:10" x14ac:dyDescent="0.25">
      <c r="A27" s="1"/>
      <c r="C27" s="87"/>
      <c r="D27" s="88"/>
      <c r="E27" s="88"/>
      <c r="F27" s="88"/>
      <c r="G27" s="88"/>
      <c r="H27" s="88"/>
      <c r="I27" s="88"/>
      <c r="J27" s="89"/>
    </row>
    <row r="28" spans="1:10" x14ac:dyDescent="0.25">
      <c r="A28" s="1"/>
      <c r="C28" s="87"/>
      <c r="D28" s="88"/>
      <c r="E28" s="88"/>
      <c r="F28" s="88"/>
      <c r="G28" s="88"/>
      <c r="H28" s="88"/>
      <c r="I28" s="88"/>
      <c r="J28" s="89"/>
    </row>
    <row r="29" spans="1:10" ht="13.5" thickBot="1" x14ac:dyDescent="0.3">
      <c r="A29" s="1"/>
      <c r="C29" s="90"/>
      <c r="D29" s="91"/>
      <c r="E29" s="91"/>
      <c r="F29" s="91"/>
      <c r="G29" s="91"/>
      <c r="H29" s="91"/>
      <c r="I29" s="91"/>
      <c r="J29" s="92"/>
    </row>
    <row r="30" spans="1:10" x14ac:dyDescent="0.25">
      <c r="C30" s="88"/>
      <c r="D30" s="88"/>
      <c r="E30" s="88"/>
      <c r="F30" s="88"/>
      <c r="G30" s="88"/>
      <c r="H30" s="88"/>
      <c r="I30" s="88"/>
      <c r="J30" s="88"/>
    </row>
  </sheetData>
  <mergeCells count="20">
    <mergeCell ref="C26:J26"/>
    <mergeCell ref="C10:E10"/>
    <mergeCell ref="C11:E11"/>
    <mergeCell ref="F12:J12"/>
    <mergeCell ref="C13:D13"/>
    <mergeCell ref="C14:D14"/>
    <mergeCell ref="C15:D15"/>
    <mergeCell ref="C16:D16"/>
    <mergeCell ref="C17:D17"/>
    <mergeCell ref="C18:D18"/>
    <mergeCell ref="C19:D19"/>
    <mergeCell ref="C20:D20"/>
    <mergeCell ref="H3:J3"/>
    <mergeCell ref="C4:E4"/>
    <mergeCell ref="C5:E5"/>
    <mergeCell ref="J5:J9"/>
    <mergeCell ref="C6:E6"/>
    <mergeCell ref="C7:E7"/>
    <mergeCell ref="C8:E8"/>
    <mergeCell ref="C9:E9"/>
  </mergeCells>
  <pageMargins left="0.7" right="0.7" top="0.75" bottom="0.75" header="0.3" footer="0.3"/>
  <pageSetup paperSize="9" scale="69" fitToHeight="0" orientation="landscape"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393CB-AB05-450A-B1C7-9C93F05D1833}">
  <sheetPr>
    <pageSetUpPr fitToPage="1"/>
  </sheetPr>
  <dimension ref="A1:J31"/>
  <sheetViews>
    <sheetView topLeftCell="C1" workbookViewId="0">
      <selection activeCell="I8" sqref="I8"/>
    </sheetView>
  </sheetViews>
  <sheetFormatPr defaultRowHeight="12.75" x14ac:dyDescent="0.25"/>
  <cols>
    <col min="1" max="2" width="5.140625" style="2" hidden="1" customWidth="1"/>
    <col min="3" max="3" width="27.28515625" style="2" customWidth="1"/>
    <col min="4" max="4" width="50.42578125" style="2" bestFit="1" customWidth="1"/>
    <col min="5" max="5" width="17.140625" style="2" bestFit="1" customWidth="1"/>
    <col min="6" max="6" width="17" style="2" customWidth="1"/>
    <col min="7" max="7" width="14.42578125" style="2" customWidth="1"/>
    <col min="8" max="8" width="34.5703125" style="2" customWidth="1"/>
    <col min="9" max="9" width="44.28515625" style="2"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41</v>
      </c>
      <c r="E1" s="5" t="s">
        <v>2</v>
      </c>
      <c r="F1" s="5" t="s">
        <v>43</v>
      </c>
      <c r="G1" s="6"/>
      <c r="H1" s="7"/>
      <c r="I1" s="8"/>
      <c r="J1" s="9"/>
    </row>
    <row r="2" spans="1:10" x14ac:dyDescent="0.2">
      <c r="A2" s="1"/>
      <c r="C2" s="10" t="s">
        <v>4</v>
      </c>
      <c r="D2" s="11" t="s">
        <v>42</v>
      </c>
      <c r="E2" s="12" t="s">
        <v>6</v>
      </c>
      <c r="F2" s="13" t="s">
        <v>7</v>
      </c>
      <c r="G2" s="12"/>
      <c r="H2" s="14"/>
      <c r="I2" s="15"/>
      <c r="J2" s="16"/>
    </row>
    <row r="3" spans="1:10" s="18" customFormat="1" ht="15.75" thickBot="1" x14ac:dyDescent="0.3">
      <c r="A3" s="17"/>
      <c r="C3" s="19" t="s">
        <v>8</v>
      </c>
      <c r="D3" s="20">
        <v>0</v>
      </c>
      <c r="H3" s="100"/>
      <c r="I3" s="100"/>
      <c r="J3" s="101"/>
    </row>
    <row r="4" spans="1:10" ht="43.5" thickBot="1" x14ac:dyDescent="0.3">
      <c r="A4" s="1" t="b">
        <v>1</v>
      </c>
      <c r="C4" s="102" t="s">
        <v>9</v>
      </c>
      <c r="D4" s="103"/>
      <c r="E4" s="104"/>
      <c r="F4" s="21" t="s">
        <v>10</v>
      </c>
      <c r="G4" s="22" t="s">
        <v>11</v>
      </c>
      <c r="H4" s="23" t="s">
        <v>12</v>
      </c>
      <c r="I4" s="22" t="s">
        <v>13</v>
      </c>
      <c r="J4" s="22" t="s">
        <v>14</v>
      </c>
    </row>
    <row r="5" spans="1:10" ht="108.75" customHeight="1" thickBot="1" x14ac:dyDescent="0.3">
      <c r="A5" s="1"/>
      <c r="C5" s="144" t="s">
        <v>45</v>
      </c>
      <c r="D5" s="145"/>
      <c r="E5" s="146"/>
      <c r="F5" s="24">
        <f>100/6</f>
        <v>16.666666666666668</v>
      </c>
      <c r="G5" s="25">
        <v>100</v>
      </c>
      <c r="H5" s="29" t="s">
        <v>48</v>
      </c>
      <c r="I5" s="27" t="s">
        <v>109</v>
      </c>
      <c r="J5" s="108">
        <f>G12/F12</f>
        <v>0.99999999999999989</v>
      </c>
    </row>
    <row r="6" spans="1:10" ht="41.25" customHeight="1" thickBot="1" x14ac:dyDescent="0.3">
      <c r="A6" s="1"/>
      <c r="C6" s="111" t="s">
        <v>44</v>
      </c>
      <c r="D6" s="112"/>
      <c r="E6" s="113"/>
      <c r="F6" s="24">
        <f t="shared" ref="F6:F10" si="0">100/6</f>
        <v>16.666666666666668</v>
      </c>
      <c r="G6" s="25">
        <v>100</v>
      </c>
      <c r="H6" s="26" t="s">
        <v>49</v>
      </c>
      <c r="I6" s="28" t="s">
        <v>93</v>
      </c>
      <c r="J6" s="109"/>
    </row>
    <row r="7" spans="1:10" ht="64.5" customHeight="1" thickBot="1" x14ac:dyDescent="0.3">
      <c r="A7" s="1"/>
      <c r="C7" s="111" t="s">
        <v>91</v>
      </c>
      <c r="D7" s="112"/>
      <c r="E7" s="113"/>
      <c r="F7" s="24">
        <f t="shared" si="0"/>
        <v>16.666666666666668</v>
      </c>
      <c r="G7" s="25">
        <v>100</v>
      </c>
      <c r="H7" s="26" t="s">
        <v>20</v>
      </c>
      <c r="I7" s="28" t="s">
        <v>94</v>
      </c>
      <c r="J7" s="109"/>
    </row>
    <row r="8" spans="1:10" ht="42" customHeight="1" thickBot="1" x14ac:dyDescent="0.3">
      <c r="A8" s="1"/>
      <c r="C8" s="111" t="s">
        <v>21</v>
      </c>
      <c r="D8" s="112"/>
      <c r="E8" s="113"/>
      <c r="F8" s="24">
        <f t="shared" si="0"/>
        <v>16.666666666666668</v>
      </c>
      <c r="G8" s="25">
        <v>100</v>
      </c>
      <c r="H8" s="26" t="s">
        <v>50</v>
      </c>
      <c r="I8" s="28" t="s">
        <v>110</v>
      </c>
      <c r="J8" s="109"/>
    </row>
    <row r="9" spans="1:10" ht="42" customHeight="1" thickBot="1" x14ac:dyDescent="0.3">
      <c r="A9" s="1"/>
      <c r="C9" s="111" t="s">
        <v>46</v>
      </c>
      <c r="D9" s="112"/>
      <c r="E9" s="113"/>
      <c r="F9" s="24">
        <f t="shared" si="0"/>
        <v>16.666666666666668</v>
      </c>
      <c r="G9" s="25">
        <v>100</v>
      </c>
      <c r="H9" s="29" t="s">
        <v>48</v>
      </c>
      <c r="I9" s="27" t="s">
        <v>109</v>
      </c>
      <c r="J9" s="109"/>
    </row>
    <row r="10" spans="1:10" ht="42" customHeight="1" thickBot="1" x14ac:dyDescent="0.3">
      <c r="A10" s="1"/>
      <c r="C10" s="147" t="s">
        <v>47</v>
      </c>
      <c r="D10" s="148"/>
      <c r="E10" s="149"/>
      <c r="F10" s="24">
        <f t="shared" si="0"/>
        <v>16.666666666666668</v>
      </c>
      <c r="G10" s="25">
        <v>100</v>
      </c>
      <c r="H10" s="29" t="s">
        <v>48</v>
      </c>
      <c r="I10" s="27" t="s">
        <v>109</v>
      </c>
      <c r="J10" s="109"/>
    </row>
    <row r="11" spans="1:10" ht="18.75" thickBot="1" x14ac:dyDescent="0.3">
      <c r="A11" s="1"/>
      <c r="C11" s="123" t="s">
        <v>23</v>
      </c>
      <c r="D11" s="124"/>
      <c r="E11" s="125"/>
      <c r="F11" s="31">
        <f>SUM(F5:F10)</f>
        <v>100.00000000000001</v>
      </c>
      <c r="G11" s="31">
        <f>SUM(G5:G10)</f>
        <v>600</v>
      </c>
      <c r="H11" s="32"/>
      <c r="I11" s="33"/>
      <c r="J11" s="34"/>
    </row>
    <row r="12" spans="1:10" ht="20.25" thickBot="1" x14ac:dyDescent="0.3">
      <c r="A12" s="35"/>
      <c r="B12" s="36"/>
      <c r="C12" s="126" t="s">
        <v>24</v>
      </c>
      <c r="D12" s="127"/>
      <c r="E12" s="128"/>
      <c r="F12" s="37">
        <v>50</v>
      </c>
      <c r="G12" s="38">
        <f>G11/6/F11*F12</f>
        <v>49.999999999999993</v>
      </c>
      <c r="H12" s="39"/>
      <c r="I12" s="40"/>
      <c r="J12" s="41"/>
    </row>
    <row r="13" spans="1:10" ht="13.5" thickBot="1" x14ac:dyDescent="0.3">
      <c r="A13" s="1" t="b">
        <v>1</v>
      </c>
      <c r="C13" s="42"/>
      <c r="D13" s="43"/>
      <c r="E13" s="43"/>
      <c r="F13" s="129" t="s">
        <v>25</v>
      </c>
      <c r="G13" s="130"/>
      <c r="H13" s="130"/>
      <c r="I13" s="130"/>
      <c r="J13" s="131"/>
    </row>
    <row r="14" spans="1:10" ht="21" thickBot="1" x14ac:dyDescent="0.3">
      <c r="A14" s="1" t="b">
        <v>1</v>
      </c>
      <c r="C14" s="132" t="s">
        <v>26</v>
      </c>
      <c r="D14" s="133"/>
      <c r="E14" s="44" t="s">
        <v>10</v>
      </c>
      <c r="F14" s="45">
        <v>1</v>
      </c>
      <c r="G14" s="45">
        <v>2</v>
      </c>
      <c r="H14" s="45">
        <v>3</v>
      </c>
      <c r="I14" s="45">
        <v>4</v>
      </c>
      <c r="J14" s="46">
        <v>5</v>
      </c>
    </row>
    <row r="15" spans="1:10" ht="18" x14ac:dyDescent="0.25">
      <c r="A15" s="1" t="e">
        <f>IF(#REF!=TRUE,TRUE,"")</f>
        <v>#REF!</v>
      </c>
      <c r="C15" s="134" t="s">
        <v>27</v>
      </c>
      <c r="D15" s="135"/>
      <c r="E15" s="47">
        <v>20</v>
      </c>
      <c r="F15" s="48"/>
      <c r="G15" s="48"/>
      <c r="H15" s="48"/>
      <c r="I15" s="48"/>
      <c r="J15" s="49" t="s">
        <v>28</v>
      </c>
    </row>
    <row r="16" spans="1:10" ht="18" x14ac:dyDescent="0.25">
      <c r="A16" s="1"/>
      <c r="C16" s="136" t="s">
        <v>29</v>
      </c>
      <c r="D16" s="137"/>
      <c r="E16" s="47">
        <v>20</v>
      </c>
      <c r="F16" s="50"/>
      <c r="G16" s="50"/>
      <c r="H16" s="50"/>
      <c r="I16" s="50"/>
      <c r="J16" s="51" t="s">
        <v>28</v>
      </c>
    </row>
    <row r="17" spans="1:10" ht="18" x14ac:dyDescent="0.25">
      <c r="A17" s="1"/>
      <c r="C17" s="136" t="s">
        <v>30</v>
      </c>
      <c r="D17" s="137"/>
      <c r="E17" s="47">
        <v>20</v>
      </c>
      <c r="F17" s="50"/>
      <c r="G17" s="50"/>
      <c r="H17" s="50"/>
      <c r="I17" s="50"/>
      <c r="J17" s="51" t="s">
        <v>28</v>
      </c>
    </row>
    <row r="18" spans="1:10" ht="18" x14ac:dyDescent="0.25">
      <c r="A18" s="1"/>
      <c r="C18" s="136" t="s">
        <v>31</v>
      </c>
      <c r="D18" s="137"/>
      <c r="E18" s="47">
        <v>20</v>
      </c>
      <c r="F18" s="50"/>
      <c r="G18" s="50"/>
      <c r="H18" s="50"/>
      <c r="I18" s="50"/>
      <c r="J18" s="51" t="s">
        <v>28</v>
      </c>
    </row>
    <row r="19" spans="1:10" ht="18.75" thickBot="1" x14ac:dyDescent="0.3">
      <c r="A19" s="1"/>
      <c r="C19" s="138" t="s">
        <v>32</v>
      </c>
      <c r="D19" s="139"/>
      <c r="E19" s="47">
        <v>20</v>
      </c>
      <c r="F19" s="50"/>
      <c r="G19" s="50"/>
      <c r="H19" s="50"/>
      <c r="I19" s="50"/>
      <c r="J19" s="51" t="s">
        <v>28</v>
      </c>
    </row>
    <row r="20" spans="1:10" ht="15" thickBot="1" x14ac:dyDescent="0.3">
      <c r="A20" s="1" t="b">
        <v>1</v>
      </c>
      <c r="C20" s="140" t="s">
        <v>33</v>
      </c>
      <c r="D20" s="141"/>
      <c r="E20" s="52">
        <f>SUM(E14:E19)</f>
        <v>100</v>
      </c>
      <c r="F20" s="53">
        <f>(IF(F15="X",F14,"0")*$E15)+(IF(F16="X",F14,"0")*$E16)+(IF(F17="X",F14,"0")*$E17)+(IF(F18="X",F14,"0")*$E18)+(IF(F19="X",F14,"0")*$E19)</f>
        <v>0</v>
      </c>
      <c r="G20" s="53">
        <f>(IF(G15="X",G14,"0")*$E15)+(IF(G16="X",G14,"0")*$E16)+(IF(G17="X",G14,"0")*$E17)+(IF(G18="X",G14,"0")*$E18)+(IF(G19="X",G14,"0")*$E19)</f>
        <v>0</v>
      </c>
      <c r="H20" s="53">
        <f>(IF(H15="X",H14,"0")*$E15)+(IF(H16="X",H14,"0")*$E16)+(IF(H17="X",H14,"0")*$E17)+(IF(H18="X",H14,"0")*$E18)+(IF(H19="X",H14,"0")*$E19)</f>
        <v>0</v>
      </c>
      <c r="I20" s="53">
        <f>(IF(I15="X",I14,"0")*$E15)+(IF(I16="X",I14,"0")*$E16)+(IF(I17="X",I14,"0")*$E17)+(IF(I18="X",I14,"0")*$E18)+(IF(I19="X",I14,"0")*$E19)</f>
        <v>0</v>
      </c>
      <c r="J20" s="54">
        <f>((IF(J15="X",J14,"0")*$E15)+(IF(J16="X",J14,"0")*$E16)+(IF(J17="X",J14,"0")*$E17)+(IF(J18="X",J14,"0")*$E18)+(IF(J19="X",J14,"0")*$E19))</f>
        <v>500</v>
      </c>
    </row>
    <row r="21" spans="1:10" ht="18.75" thickBot="1" x14ac:dyDescent="0.3">
      <c r="A21" s="1" t="b">
        <v>1</v>
      </c>
      <c r="C21" s="142" t="s">
        <v>34</v>
      </c>
      <c r="D21" s="143"/>
      <c r="E21" s="55">
        <v>50</v>
      </c>
      <c r="F21" s="56">
        <f>E21/E20*F20</f>
        <v>0</v>
      </c>
      <c r="G21" s="56">
        <f>E21/E20*G20</f>
        <v>0</v>
      </c>
      <c r="H21" s="56">
        <f>E21/E20*H20</f>
        <v>0</v>
      </c>
      <c r="I21" s="56">
        <f>E21/E20*I20</f>
        <v>0</v>
      </c>
      <c r="J21" s="57">
        <f>E21/E20*J20</f>
        <v>250</v>
      </c>
    </row>
    <row r="22" spans="1:10" ht="18.75" thickBot="1" x14ac:dyDescent="0.3">
      <c r="A22" s="1" t="b">
        <v>1</v>
      </c>
      <c r="C22" s="58"/>
      <c r="D22" s="59"/>
      <c r="E22" s="60"/>
      <c r="F22" s="61" t="s">
        <v>35</v>
      </c>
      <c r="G22" s="62"/>
      <c r="H22" s="63">
        <f>G12/100</f>
        <v>0.49999999999999994</v>
      </c>
      <c r="I22" s="64"/>
      <c r="J22" s="65"/>
    </row>
    <row r="23" spans="1:10" ht="24.75" thickBot="1" x14ac:dyDescent="0.3">
      <c r="A23" s="1" t="b">
        <v>1</v>
      </c>
      <c r="C23" s="58" t="s">
        <v>36</v>
      </c>
      <c r="D23" s="59"/>
      <c r="E23" s="66"/>
      <c r="F23" s="61" t="s">
        <v>37</v>
      </c>
      <c r="G23" s="67">
        <f>SUM(F21:J21)/300*E20</f>
        <v>83.333333333333343</v>
      </c>
      <c r="H23" s="68">
        <f>G23/100*60/100</f>
        <v>0.50000000000000011</v>
      </c>
      <c r="I23" s="69"/>
      <c r="J23" s="70"/>
    </row>
    <row r="24" spans="1:10" ht="18.75" thickBot="1" x14ac:dyDescent="0.3">
      <c r="A24" s="1" t="b">
        <v>1</v>
      </c>
      <c r="C24" s="71"/>
      <c r="D24" s="72"/>
      <c r="E24" s="73"/>
      <c r="F24" s="61" t="s">
        <v>38</v>
      </c>
      <c r="G24" s="62"/>
      <c r="H24" s="68">
        <f>SUM(H22:H23)</f>
        <v>1</v>
      </c>
      <c r="I24" s="74"/>
      <c r="J24" s="75"/>
    </row>
    <row r="25" spans="1:10" ht="18.75" thickBot="1" x14ac:dyDescent="0.3">
      <c r="A25" s="1"/>
      <c r="C25" s="76"/>
      <c r="D25" s="77"/>
      <c r="E25" s="78"/>
      <c r="F25" s="61" t="s">
        <v>39</v>
      </c>
      <c r="G25" s="62"/>
      <c r="H25" s="79">
        <f>D3*H24</f>
        <v>0</v>
      </c>
      <c r="I25" s="80"/>
      <c r="J25" s="81"/>
    </row>
    <row r="26" spans="1:10" ht="14.25" x14ac:dyDescent="0.25">
      <c r="A26" s="1"/>
      <c r="C26" s="82"/>
      <c r="D26" s="83" t="s">
        <v>40</v>
      </c>
      <c r="E26" s="84"/>
      <c r="F26" s="85"/>
      <c r="G26" s="84"/>
      <c r="H26" s="84"/>
      <c r="I26" s="84"/>
      <c r="J26" s="86"/>
    </row>
    <row r="27" spans="1:10" ht="15" x14ac:dyDescent="0.25">
      <c r="A27" s="1"/>
      <c r="C27" s="120"/>
      <c r="D27" s="121"/>
      <c r="E27" s="121"/>
      <c r="F27" s="121"/>
      <c r="G27" s="121"/>
      <c r="H27" s="121"/>
      <c r="I27" s="121"/>
      <c r="J27" s="122"/>
    </row>
    <row r="28" spans="1:10" x14ac:dyDescent="0.25">
      <c r="A28" s="1"/>
      <c r="C28" s="87"/>
      <c r="D28" s="88"/>
      <c r="E28" s="88"/>
      <c r="F28" s="88"/>
      <c r="G28" s="88"/>
      <c r="H28" s="88"/>
      <c r="I28" s="88"/>
      <c r="J28" s="89"/>
    </row>
    <row r="29" spans="1:10" x14ac:dyDescent="0.25">
      <c r="A29" s="1"/>
      <c r="C29" s="87"/>
      <c r="D29" s="88"/>
      <c r="E29" s="88"/>
      <c r="F29" s="88"/>
      <c r="G29" s="88"/>
      <c r="H29" s="88"/>
      <c r="I29" s="88"/>
      <c r="J29" s="89"/>
    </row>
    <row r="30" spans="1:10" ht="13.5" thickBot="1" x14ac:dyDescent="0.3">
      <c r="A30" s="1"/>
      <c r="C30" s="90"/>
      <c r="D30" s="91"/>
      <c r="E30" s="91"/>
      <c r="F30" s="91"/>
      <c r="G30" s="91"/>
      <c r="H30" s="91"/>
      <c r="I30" s="91"/>
      <c r="J30" s="92"/>
    </row>
    <row r="31" spans="1:10" x14ac:dyDescent="0.25">
      <c r="C31" s="88"/>
      <c r="D31" s="88"/>
      <c r="E31" s="88"/>
      <c r="F31" s="88"/>
      <c r="G31" s="88"/>
      <c r="H31" s="88"/>
      <c r="I31" s="88"/>
      <c r="J31" s="88"/>
    </row>
  </sheetData>
  <mergeCells count="21">
    <mergeCell ref="C27:J27"/>
    <mergeCell ref="C11:E11"/>
    <mergeCell ref="C12:E12"/>
    <mergeCell ref="F13:J13"/>
    <mergeCell ref="C14:D14"/>
    <mergeCell ref="C15:D15"/>
    <mergeCell ref="C16:D16"/>
    <mergeCell ref="C17:D17"/>
    <mergeCell ref="C18:D18"/>
    <mergeCell ref="C19:D19"/>
    <mergeCell ref="C20:D20"/>
    <mergeCell ref="C21:D21"/>
    <mergeCell ref="H3:J3"/>
    <mergeCell ref="C4:E4"/>
    <mergeCell ref="C5:E5"/>
    <mergeCell ref="J5:J10"/>
    <mergeCell ref="C6:E6"/>
    <mergeCell ref="C7:E7"/>
    <mergeCell ref="C8:E8"/>
    <mergeCell ref="C9:E9"/>
    <mergeCell ref="C10:E10"/>
  </mergeCells>
  <pageMargins left="0.7" right="0.7" top="0.75" bottom="0.75" header="0.3" footer="0.3"/>
  <pageSetup paperSize="9" scale="58"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14C76-47DA-42FE-BAF7-9D3ECE3905C0}">
  <sheetPr>
    <pageSetUpPr fitToPage="1"/>
  </sheetPr>
  <dimension ref="A1:J30"/>
  <sheetViews>
    <sheetView topLeftCell="C4" workbookViewId="0">
      <selection activeCell="C6" sqref="C6:E6"/>
    </sheetView>
  </sheetViews>
  <sheetFormatPr defaultRowHeight="12.75" x14ac:dyDescent="0.25"/>
  <cols>
    <col min="1" max="2" width="5.140625" style="2" hidden="1" customWidth="1"/>
    <col min="3" max="3" width="27.28515625" style="2" customWidth="1"/>
    <col min="4" max="4" width="21.5703125" style="2" customWidth="1"/>
    <col min="5" max="5" width="17.140625" style="2" bestFit="1" customWidth="1"/>
    <col min="6" max="6" width="17" style="2" customWidth="1"/>
    <col min="7" max="7" width="14.42578125" style="2" customWidth="1"/>
    <col min="8" max="8" width="34.5703125" style="2" customWidth="1"/>
    <col min="9" max="9" width="44.28515625" style="2"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57</v>
      </c>
      <c r="E1" s="5" t="s">
        <v>2</v>
      </c>
      <c r="F1" s="5" t="s">
        <v>43</v>
      </c>
      <c r="G1" s="6"/>
      <c r="H1" s="7"/>
      <c r="I1" s="8"/>
      <c r="J1" s="9"/>
    </row>
    <row r="2" spans="1:10" x14ac:dyDescent="0.2">
      <c r="A2" s="1"/>
      <c r="C2" s="10" t="s">
        <v>4</v>
      </c>
      <c r="D2" s="11" t="s">
        <v>56</v>
      </c>
      <c r="E2" s="12" t="s">
        <v>6</v>
      </c>
      <c r="F2" s="13" t="s">
        <v>7</v>
      </c>
      <c r="G2" s="12"/>
      <c r="H2" s="14"/>
      <c r="I2" s="15"/>
      <c r="J2" s="16"/>
    </row>
    <row r="3" spans="1:10" s="18" customFormat="1" ht="15.75" thickBot="1" x14ac:dyDescent="0.3">
      <c r="A3" s="17"/>
      <c r="C3" s="19" t="s">
        <v>8</v>
      </c>
      <c r="D3" s="20">
        <v>0</v>
      </c>
      <c r="H3" s="100"/>
      <c r="I3" s="100"/>
      <c r="J3" s="101"/>
    </row>
    <row r="4" spans="1:10" ht="43.5" thickBot="1" x14ac:dyDescent="0.3">
      <c r="A4" s="1" t="b">
        <v>1</v>
      </c>
      <c r="C4" s="102" t="s">
        <v>9</v>
      </c>
      <c r="D4" s="103"/>
      <c r="E4" s="104"/>
      <c r="F4" s="21" t="s">
        <v>10</v>
      </c>
      <c r="G4" s="22" t="s">
        <v>11</v>
      </c>
      <c r="H4" s="23" t="s">
        <v>12</v>
      </c>
      <c r="I4" s="22" t="s">
        <v>13</v>
      </c>
      <c r="J4" s="22" t="s">
        <v>14</v>
      </c>
    </row>
    <row r="5" spans="1:10" ht="64.5" customHeight="1" thickBot="1" x14ac:dyDescent="0.3">
      <c r="A5" s="1"/>
      <c r="C5" s="105" t="s">
        <v>118</v>
      </c>
      <c r="D5" s="106"/>
      <c r="E5" s="107"/>
      <c r="F5" s="24">
        <f>100/5</f>
        <v>20</v>
      </c>
      <c r="G5" s="25">
        <v>100</v>
      </c>
      <c r="H5" s="94" t="s">
        <v>54</v>
      </c>
      <c r="I5" s="27" t="s">
        <v>117</v>
      </c>
      <c r="J5" s="108">
        <f>G11/F11</f>
        <v>1</v>
      </c>
    </row>
    <row r="6" spans="1:10" ht="54" customHeight="1" thickBot="1" x14ac:dyDescent="0.3">
      <c r="A6" s="1"/>
      <c r="C6" s="114" t="s">
        <v>44</v>
      </c>
      <c r="D6" s="115"/>
      <c r="E6" s="116"/>
      <c r="F6" s="24">
        <f t="shared" ref="F6:F8" si="0">100/5</f>
        <v>20</v>
      </c>
      <c r="G6" s="25">
        <v>100</v>
      </c>
      <c r="H6" s="26" t="s">
        <v>55</v>
      </c>
      <c r="I6" s="28" t="s">
        <v>93</v>
      </c>
      <c r="J6" s="109"/>
    </row>
    <row r="7" spans="1:10" ht="64.5" customHeight="1" thickBot="1" x14ac:dyDescent="0.3">
      <c r="A7" s="1"/>
      <c r="C7" s="114" t="s">
        <v>52</v>
      </c>
      <c r="D7" s="115"/>
      <c r="E7" s="116"/>
      <c r="F7" s="24">
        <f t="shared" si="0"/>
        <v>20</v>
      </c>
      <c r="G7" s="25">
        <v>100</v>
      </c>
      <c r="H7" s="26" t="s">
        <v>20</v>
      </c>
      <c r="I7" s="28" t="s">
        <v>116</v>
      </c>
      <c r="J7" s="109"/>
    </row>
    <row r="8" spans="1:10" ht="93" customHeight="1" thickBot="1" x14ac:dyDescent="0.3">
      <c r="A8" s="1"/>
      <c r="C8" s="150" t="s">
        <v>82</v>
      </c>
      <c r="D8" s="151"/>
      <c r="E8" s="152"/>
      <c r="F8" s="24">
        <f t="shared" si="0"/>
        <v>20</v>
      </c>
      <c r="G8" s="25">
        <v>100</v>
      </c>
      <c r="H8" s="26" t="s">
        <v>20</v>
      </c>
      <c r="I8" s="28" t="s">
        <v>94</v>
      </c>
      <c r="J8" s="109"/>
    </row>
    <row r="9" spans="1:10" ht="47.25" customHeight="1" thickBot="1" x14ac:dyDescent="0.3">
      <c r="A9" s="1"/>
      <c r="C9" s="117" t="s">
        <v>53</v>
      </c>
      <c r="D9" s="118"/>
      <c r="E9" s="119"/>
      <c r="F9" s="24">
        <f>100/5</f>
        <v>20</v>
      </c>
      <c r="G9" s="25">
        <v>100</v>
      </c>
      <c r="H9" s="29" t="s">
        <v>50</v>
      </c>
      <c r="I9" s="30" t="s">
        <v>115</v>
      </c>
      <c r="J9" s="110"/>
    </row>
    <row r="10" spans="1:10" ht="18.75" thickBot="1" x14ac:dyDescent="0.3">
      <c r="A10" s="1"/>
      <c r="C10" s="123" t="s">
        <v>23</v>
      </c>
      <c r="D10" s="124"/>
      <c r="E10" s="125"/>
      <c r="F10" s="31">
        <f>SUM(F5:F9)</f>
        <v>100</v>
      </c>
      <c r="G10" s="31">
        <f>SUM(G5:G9)</f>
        <v>500</v>
      </c>
      <c r="H10" s="32"/>
      <c r="I10" s="33"/>
      <c r="J10" s="34"/>
    </row>
    <row r="11" spans="1:10" ht="20.25" thickBot="1" x14ac:dyDescent="0.3">
      <c r="A11" s="35"/>
      <c r="B11" s="36"/>
      <c r="C11" s="126" t="s">
        <v>24</v>
      </c>
      <c r="D11" s="127"/>
      <c r="E11" s="128"/>
      <c r="F11" s="37">
        <v>50</v>
      </c>
      <c r="G11" s="38">
        <f>G10/5/F10*F11</f>
        <v>50</v>
      </c>
      <c r="H11" s="39"/>
      <c r="I11" s="40"/>
      <c r="J11" s="41"/>
    </row>
    <row r="12" spans="1:10" ht="13.5" thickBot="1" x14ac:dyDescent="0.3">
      <c r="A12" s="1" t="b">
        <v>1</v>
      </c>
      <c r="C12" s="42"/>
      <c r="D12" s="43"/>
      <c r="E12" s="43"/>
      <c r="F12" s="129" t="s">
        <v>25</v>
      </c>
      <c r="G12" s="130"/>
      <c r="H12" s="130"/>
      <c r="I12" s="130"/>
      <c r="J12" s="131"/>
    </row>
    <row r="13" spans="1:10" ht="21" thickBot="1" x14ac:dyDescent="0.3">
      <c r="A13" s="1" t="b">
        <v>1</v>
      </c>
      <c r="C13" s="132" t="s">
        <v>26</v>
      </c>
      <c r="D13" s="133"/>
      <c r="E13" s="44" t="s">
        <v>10</v>
      </c>
      <c r="F13" s="45">
        <v>1</v>
      </c>
      <c r="G13" s="45">
        <v>2</v>
      </c>
      <c r="H13" s="45">
        <v>3</v>
      </c>
      <c r="I13" s="45">
        <v>4</v>
      </c>
      <c r="J13" s="46">
        <v>5</v>
      </c>
    </row>
    <row r="14" spans="1:10" ht="18" x14ac:dyDescent="0.25">
      <c r="A14" s="1" t="e">
        <f>IF(#REF!=TRUE,TRUE,"")</f>
        <v>#REF!</v>
      </c>
      <c r="C14" s="134" t="s">
        <v>27</v>
      </c>
      <c r="D14" s="135"/>
      <c r="E14" s="47">
        <v>20</v>
      </c>
      <c r="F14" s="48"/>
      <c r="G14" s="48"/>
      <c r="H14" s="48"/>
      <c r="I14" s="48"/>
      <c r="J14" s="49" t="s">
        <v>28</v>
      </c>
    </row>
    <row r="15" spans="1:10" ht="18" x14ac:dyDescent="0.25">
      <c r="A15" s="1"/>
      <c r="C15" s="136" t="s">
        <v>29</v>
      </c>
      <c r="D15" s="137"/>
      <c r="E15" s="47">
        <v>20</v>
      </c>
      <c r="F15" s="50"/>
      <c r="G15" s="50"/>
      <c r="H15" s="50"/>
      <c r="I15" s="50"/>
      <c r="J15" s="51" t="s">
        <v>28</v>
      </c>
    </row>
    <row r="16" spans="1:10" ht="18" x14ac:dyDescent="0.25">
      <c r="A16" s="1"/>
      <c r="C16" s="136" t="s">
        <v>30</v>
      </c>
      <c r="D16" s="137"/>
      <c r="E16" s="47">
        <v>20</v>
      </c>
      <c r="F16" s="50"/>
      <c r="G16" s="50"/>
      <c r="H16" s="50"/>
      <c r="I16" s="50"/>
      <c r="J16" s="51" t="s">
        <v>28</v>
      </c>
    </row>
    <row r="17" spans="1:10" ht="18" x14ac:dyDescent="0.25">
      <c r="A17" s="1"/>
      <c r="C17" s="136" t="s">
        <v>31</v>
      </c>
      <c r="D17" s="137"/>
      <c r="E17" s="47">
        <v>20</v>
      </c>
      <c r="F17" s="50"/>
      <c r="G17" s="50"/>
      <c r="H17" s="50"/>
      <c r="I17" s="50"/>
      <c r="J17" s="51" t="s">
        <v>28</v>
      </c>
    </row>
    <row r="18" spans="1:10" ht="18.75" thickBot="1" x14ac:dyDescent="0.3">
      <c r="A18" s="1"/>
      <c r="C18" s="138" t="s">
        <v>32</v>
      </c>
      <c r="D18" s="139"/>
      <c r="E18" s="47">
        <v>20</v>
      </c>
      <c r="F18" s="50"/>
      <c r="G18" s="50"/>
      <c r="H18" s="50"/>
      <c r="I18" s="50"/>
      <c r="J18" s="51" t="s">
        <v>28</v>
      </c>
    </row>
    <row r="19" spans="1:10" ht="15" thickBot="1" x14ac:dyDescent="0.3">
      <c r="A19" s="1" t="b">
        <v>1</v>
      </c>
      <c r="C19" s="140" t="s">
        <v>33</v>
      </c>
      <c r="D19" s="141"/>
      <c r="E19" s="52">
        <f>SUM(E13:E18)</f>
        <v>100</v>
      </c>
      <c r="F19" s="53">
        <f>(IF(F14="X",F13,"0")*$E14)+(IF(F15="X",F13,"0")*$E15)+(IF(F16="X",F13,"0")*$E16)+(IF(F17="X",F13,"0")*$E17)+(IF(F18="X",F13,"0")*$E18)</f>
        <v>0</v>
      </c>
      <c r="G19" s="53">
        <f>(IF(G14="X",G13,"0")*$E14)+(IF(G15="X",G13,"0")*$E15)+(IF(G16="X",G13,"0")*$E16)+(IF(G17="X",G13,"0")*$E17)+(IF(G18="X",G13,"0")*$E18)</f>
        <v>0</v>
      </c>
      <c r="H19" s="53">
        <f>(IF(H14="X",H13,"0")*$E14)+(IF(H15="X",H13,"0")*$E15)+(IF(H16="X",H13,"0")*$E16)+(IF(H17="X",H13,"0")*$E17)+(IF(H18="X",H13,"0")*$E18)</f>
        <v>0</v>
      </c>
      <c r="I19" s="53">
        <f>(IF(I14="X",I13,"0")*$E14)+(IF(I15="X",I13,"0")*$E15)+(IF(I16="X",I13,"0")*$E16)+(IF(I17="X",I13,"0")*$E17)+(IF(I18="X",I13,"0")*$E18)</f>
        <v>0</v>
      </c>
      <c r="J19" s="54">
        <f>((IF(J14="X",J13,"0")*$E14)+(IF(J15="X",J13,"0")*$E15)+(IF(J16="X",J13,"0")*$E16)+(IF(J17="X",J13,"0")*$E17)+(IF(J18="X",J13,"0")*$E18))</f>
        <v>500</v>
      </c>
    </row>
    <row r="20" spans="1:10" ht="18.75" thickBot="1" x14ac:dyDescent="0.3">
      <c r="A20" s="1" t="b">
        <v>1</v>
      </c>
      <c r="C20" s="142" t="s">
        <v>34</v>
      </c>
      <c r="D20" s="143"/>
      <c r="E20" s="55">
        <v>50</v>
      </c>
      <c r="F20" s="56">
        <f>E20/E19*F19</f>
        <v>0</v>
      </c>
      <c r="G20" s="56">
        <f>E20/E19*G19</f>
        <v>0</v>
      </c>
      <c r="H20" s="56">
        <f>E20/E19*H19</f>
        <v>0</v>
      </c>
      <c r="I20" s="56">
        <f>E20/E19*I19</f>
        <v>0</v>
      </c>
      <c r="J20" s="57">
        <f>E20/E19*J19</f>
        <v>250</v>
      </c>
    </row>
    <row r="21" spans="1:10" ht="18.75" thickBot="1" x14ac:dyDescent="0.3">
      <c r="A21" s="1" t="b">
        <v>1</v>
      </c>
      <c r="C21" s="58"/>
      <c r="D21" s="59"/>
      <c r="E21" s="60"/>
      <c r="F21" s="61" t="s">
        <v>35</v>
      </c>
      <c r="G21" s="62"/>
      <c r="H21" s="63">
        <f>G11/100</f>
        <v>0.5</v>
      </c>
      <c r="I21" s="64"/>
      <c r="J21" s="65"/>
    </row>
    <row r="22" spans="1:10" ht="24.75" thickBot="1" x14ac:dyDescent="0.3">
      <c r="A22" s="1" t="b">
        <v>1</v>
      </c>
      <c r="C22" s="58" t="s">
        <v>36</v>
      </c>
      <c r="D22" s="59"/>
      <c r="E22" s="66"/>
      <c r="F22" s="61" t="s">
        <v>37</v>
      </c>
      <c r="G22" s="67">
        <f>SUM(F20:J20)/300*E19</f>
        <v>83.333333333333343</v>
      </c>
      <c r="H22" s="68">
        <f>G22/100*60/100</f>
        <v>0.50000000000000011</v>
      </c>
      <c r="I22" s="69"/>
      <c r="J22" s="70"/>
    </row>
    <row r="23" spans="1:10" ht="18.75" thickBot="1" x14ac:dyDescent="0.3">
      <c r="A23" s="1" t="b">
        <v>1</v>
      </c>
      <c r="C23" s="71"/>
      <c r="D23" s="72"/>
      <c r="E23" s="73"/>
      <c r="F23" s="61" t="s">
        <v>38</v>
      </c>
      <c r="G23" s="62"/>
      <c r="H23" s="68">
        <f>SUM(H21:H22)</f>
        <v>1</v>
      </c>
      <c r="I23" s="74"/>
      <c r="J23" s="75"/>
    </row>
    <row r="24" spans="1:10" ht="18.75" thickBot="1" x14ac:dyDescent="0.3">
      <c r="A24" s="1"/>
      <c r="C24" s="76"/>
      <c r="D24" s="77"/>
      <c r="E24" s="78"/>
      <c r="F24" s="61" t="s">
        <v>39</v>
      </c>
      <c r="G24" s="62"/>
      <c r="H24" s="79">
        <f>D3*H23</f>
        <v>0</v>
      </c>
      <c r="I24" s="80"/>
      <c r="J24" s="81"/>
    </row>
    <row r="25" spans="1:10" ht="14.25" x14ac:dyDescent="0.25">
      <c r="A25" s="1"/>
      <c r="C25" s="82"/>
      <c r="D25" s="83" t="s">
        <v>40</v>
      </c>
      <c r="E25" s="84"/>
      <c r="F25" s="85"/>
      <c r="G25" s="84"/>
      <c r="H25" s="84"/>
      <c r="I25" s="84"/>
      <c r="J25" s="86"/>
    </row>
    <row r="26" spans="1:10" ht="15" x14ac:dyDescent="0.25">
      <c r="A26" s="1"/>
      <c r="C26" s="120"/>
      <c r="D26" s="121"/>
      <c r="E26" s="121"/>
      <c r="F26" s="121"/>
      <c r="G26" s="121"/>
      <c r="H26" s="121"/>
      <c r="I26" s="121"/>
      <c r="J26" s="122"/>
    </row>
    <row r="27" spans="1:10" x14ac:dyDescent="0.25">
      <c r="A27" s="1"/>
      <c r="C27" s="87"/>
      <c r="D27" s="88"/>
      <c r="E27" s="88"/>
      <c r="F27" s="88"/>
      <c r="G27" s="88"/>
      <c r="H27" s="88"/>
      <c r="I27" s="88"/>
      <c r="J27" s="89"/>
    </row>
    <row r="28" spans="1:10" x14ac:dyDescent="0.25">
      <c r="A28" s="1"/>
      <c r="C28" s="87"/>
      <c r="D28" s="88"/>
      <c r="E28" s="88"/>
      <c r="F28" s="88"/>
      <c r="G28" s="88"/>
      <c r="H28" s="88"/>
      <c r="I28" s="88"/>
      <c r="J28" s="89"/>
    </row>
    <row r="29" spans="1:10" ht="13.5" thickBot="1" x14ac:dyDescent="0.3">
      <c r="A29" s="1"/>
      <c r="C29" s="90"/>
      <c r="D29" s="91"/>
      <c r="E29" s="91"/>
      <c r="F29" s="91"/>
      <c r="G29" s="91"/>
      <c r="H29" s="91"/>
      <c r="I29" s="91"/>
      <c r="J29" s="92"/>
    </row>
    <row r="30" spans="1:10" x14ac:dyDescent="0.25">
      <c r="C30" s="88"/>
      <c r="D30" s="88"/>
      <c r="E30" s="88"/>
      <c r="F30" s="88"/>
      <c r="G30" s="88"/>
      <c r="H30" s="88"/>
      <c r="I30" s="88"/>
      <c r="J30" s="88"/>
    </row>
  </sheetData>
  <mergeCells count="20">
    <mergeCell ref="C26:J26"/>
    <mergeCell ref="C10:E10"/>
    <mergeCell ref="C11:E11"/>
    <mergeCell ref="F12:J12"/>
    <mergeCell ref="C13:D13"/>
    <mergeCell ref="C14:D14"/>
    <mergeCell ref="C15:D15"/>
    <mergeCell ref="C16:D16"/>
    <mergeCell ref="C17:D17"/>
    <mergeCell ref="C18:D18"/>
    <mergeCell ref="C19:D19"/>
    <mergeCell ref="C20:D20"/>
    <mergeCell ref="H3:J3"/>
    <mergeCell ref="C4:E4"/>
    <mergeCell ref="C5:E5"/>
    <mergeCell ref="J5:J9"/>
    <mergeCell ref="C6:E6"/>
    <mergeCell ref="C7:E7"/>
    <mergeCell ref="C8:E8"/>
    <mergeCell ref="C9:E9"/>
  </mergeCells>
  <pageMargins left="0.7" right="0.7" top="0.75" bottom="0.75" header="0.3" footer="0.3"/>
  <pageSetup paperSize="9" scale="67" fitToHeight="0" orientation="landscape"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26821-E0AC-4164-AD96-A0B9EC070D91}">
  <sheetPr>
    <pageSetUpPr fitToPage="1"/>
  </sheetPr>
  <dimension ref="A1:J30"/>
  <sheetViews>
    <sheetView topLeftCell="C1" workbookViewId="0">
      <selection activeCell="I10" sqref="I10"/>
    </sheetView>
  </sheetViews>
  <sheetFormatPr defaultRowHeight="12.75" x14ac:dyDescent="0.25"/>
  <cols>
    <col min="1" max="2" width="5.140625" style="2" hidden="1" customWidth="1"/>
    <col min="3" max="3" width="27.28515625" style="2" customWidth="1"/>
    <col min="4" max="4" width="21.5703125" style="2" customWidth="1"/>
    <col min="5" max="5" width="17.140625" style="2" bestFit="1" customWidth="1"/>
    <col min="6" max="6" width="17" style="2" customWidth="1"/>
    <col min="7" max="7" width="14.42578125" style="2" customWidth="1"/>
    <col min="8" max="8" width="34.5703125" style="2" customWidth="1"/>
    <col min="9" max="9" width="44.28515625" style="2"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72</v>
      </c>
      <c r="E1" s="5" t="s">
        <v>2</v>
      </c>
      <c r="F1" s="5" t="s">
        <v>43</v>
      </c>
      <c r="G1" s="6"/>
      <c r="H1" s="7"/>
      <c r="I1" s="8"/>
      <c r="J1" s="9"/>
    </row>
    <row r="2" spans="1:10" x14ac:dyDescent="0.2">
      <c r="A2" s="1"/>
      <c r="C2" s="10" t="s">
        <v>4</v>
      </c>
      <c r="D2" s="11" t="s">
        <v>73</v>
      </c>
      <c r="E2" s="12" t="s">
        <v>6</v>
      </c>
      <c r="F2" s="13" t="s">
        <v>74</v>
      </c>
      <c r="G2" s="12"/>
      <c r="H2" s="14"/>
      <c r="I2" s="15"/>
      <c r="J2" s="16"/>
    </row>
    <row r="3" spans="1:10" s="18" customFormat="1" ht="15.75" thickBot="1" x14ac:dyDescent="0.3">
      <c r="A3" s="17"/>
      <c r="C3" s="19" t="s">
        <v>8</v>
      </c>
      <c r="D3" s="20">
        <v>0</v>
      </c>
      <c r="H3" s="100"/>
      <c r="I3" s="100"/>
      <c r="J3" s="101"/>
    </row>
    <row r="4" spans="1:10" ht="43.5" thickBot="1" x14ac:dyDescent="0.3">
      <c r="A4" s="1" t="b">
        <v>1</v>
      </c>
      <c r="C4" s="102" t="s">
        <v>9</v>
      </c>
      <c r="D4" s="103"/>
      <c r="E4" s="104"/>
      <c r="F4" s="21" t="s">
        <v>10</v>
      </c>
      <c r="G4" s="22" t="s">
        <v>11</v>
      </c>
      <c r="H4" s="23" t="s">
        <v>12</v>
      </c>
      <c r="I4" s="22" t="s">
        <v>13</v>
      </c>
      <c r="J4" s="22" t="s">
        <v>14</v>
      </c>
    </row>
    <row r="5" spans="1:10" ht="39" customHeight="1" thickBot="1" x14ac:dyDescent="0.3">
      <c r="A5" s="1"/>
      <c r="C5" s="153" t="s">
        <v>58</v>
      </c>
      <c r="D5" s="154"/>
      <c r="E5" s="155"/>
      <c r="F5" s="24">
        <v>20</v>
      </c>
      <c r="G5" s="25">
        <v>100</v>
      </c>
      <c r="H5" s="26" t="s">
        <v>62</v>
      </c>
      <c r="I5" s="27" t="s">
        <v>111</v>
      </c>
      <c r="J5" s="108">
        <f>G11/F11</f>
        <v>1</v>
      </c>
    </row>
    <row r="6" spans="1:10" ht="42" customHeight="1" thickBot="1" x14ac:dyDescent="0.3">
      <c r="A6" s="1"/>
      <c r="C6" s="156" t="s">
        <v>17</v>
      </c>
      <c r="D6" s="157"/>
      <c r="E6" s="158"/>
      <c r="F6" s="24">
        <v>20</v>
      </c>
      <c r="G6" s="25">
        <v>100</v>
      </c>
      <c r="H6" s="26" t="s">
        <v>63</v>
      </c>
      <c r="I6" s="28" t="s">
        <v>93</v>
      </c>
      <c r="J6" s="109"/>
    </row>
    <row r="7" spans="1:10" ht="64.5" customHeight="1" thickBot="1" x14ac:dyDescent="0.3">
      <c r="A7" s="1"/>
      <c r="C7" s="156" t="s">
        <v>59</v>
      </c>
      <c r="D7" s="157"/>
      <c r="E7" s="158"/>
      <c r="F7" s="24">
        <v>20</v>
      </c>
      <c r="G7" s="25">
        <v>100</v>
      </c>
      <c r="H7" s="26" t="s">
        <v>64</v>
      </c>
      <c r="I7" s="28" t="s">
        <v>112</v>
      </c>
      <c r="J7" s="109"/>
    </row>
    <row r="8" spans="1:10" ht="64.5" customHeight="1" thickBot="1" x14ac:dyDescent="0.3">
      <c r="A8" s="1"/>
      <c r="C8" s="156" t="s">
        <v>60</v>
      </c>
      <c r="D8" s="157"/>
      <c r="E8" s="158"/>
      <c r="F8" s="24">
        <v>20</v>
      </c>
      <c r="G8" s="25">
        <v>100</v>
      </c>
      <c r="H8" s="26" t="s">
        <v>65</v>
      </c>
      <c r="I8" s="28" t="s">
        <v>113</v>
      </c>
      <c r="J8" s="109"/>
    </row>
    <row r="9" spans="1:10" ht="43.5" customHeight="1" thickBot="1" x14ac:dyDescent="0.3">
      <c r="A9" s="1"/>
      <c r="C9" s="159" t="s">
        <v>61</v>
      </c>
      <c r="D9" s="160"/>
      <c r="E9" s="161"/>
      <c r="F9" s="24">
        <v>20</v>
      </c>
      <c r="G9" s="25">
        <v>100</v>
      </c>
      <c r="H9" s="29" t="s">
        <v>66</v>
      </c>
      <c r="I9" s="28" t="s">
        <v>114</v>
      </c>
      <c r="J9" s="109"/>
    </row>
    <row r="10" spans="1:10" ht="18.75" thickBot="1" x14ac:dyDescent="0.3">
      <c r="A10" s="1"/>
      <c r="C10" s="123" t="s">
        <v>23</v>
      </c>
      <c r="D10" s="124"/>
      <c r="E10" s="125"/>
      <c r="F10" s="31">
        <f>SUM(F5:F9)</f>
        <v>100</v>
      </c>
      <c r="G10" s="31">
        <f>SUM(G5:G9)</f>
        <v>500</v>
      </c>
      <c r="H10" s="32"/>
      <c r="I10" s="33"/>
      <c r="J10" s="34"/>
    </row>
    <row r="11" spans="1:10" ht="20.25" thickBot="1" x14ac:dyDescent="0.3">
      <c r="A11" s="35"/>
      <c r="B11" s="36"/>
      <c r="C11" s="126" t="s">
        <v>24</v>
      </c>
      <c r="D11" s="127"/>
      <c r="E11" s="128"/>
      <c r="F11" s="37">
        <v>50</v>
      </c>
      <c r="G11" s="38">
        <f>G10/5/F10*F11</f>
        <v>50</v>
      </c>
      <c r="H11" s="39"/>
      <c r="I11" s="40"/>
      <c r="J11" s="41"/>
    </row>
    <row r="12" spans="1:10" ht="13.5" thickBot="1" x14ac:dyDescent="0.3">
      <c r="A12" s="1" t="b">
        <v>1</v>
      </c>
      <c r="C12" s="42"/>
      <c r="D12" s="43"/>
      <c r="E12" s="43"/>
      <c r="F12" s="129" t="s">
        <v>25</v>
      </c>
      <c r="G12" s="130"/>
      <c r="H12" s="130"/>
      <c r="I12" s="130"/>
      <c r="J12" s="131"/>
    </row>
    <row r="13" spans="1:10" ht="21" thickBot="1" x14ac:dyDescent="0.3">
      <c r="A13" s="1" t="b">
        <v>1</v>
      </c>
      <c r="C13" s="132" t="s">
        <v>26</v>
      </c>
      <c r="D13" s="133"/>
      <c r="E13" s="44" t="s">
        <v>10</v>
      </c>
      <c r="F13" s="45">
        <v>1</v>
      </c>
      <c r="G13" s="45">
        <v>2</v>
      </c>
      <c r="H13" s="45">
        <v>3</v>
      </c>
      <c r="I13" s="45">
        <v>4</v>
      </c>
      <c r="J13" s="46">
        <v>5</v>
      </c>
    </row>
    <row r="14" spans="1:10" ht="18" x14ac:dyDescent="0.25">
      <c r="A14" s="1" t="e">
        <f>IF(#REF!=TRUE,TRUE,"")</f>
        <v>#REF!</v>
      </c>
      <c r="C14" s="134" t="s">
        <v>27</v>
      </c>
      <c r="D14" s="135"/>
      <c r="E14" s="47">
        <v>20</v>
      </c>
      <c r="F14" s="48"/>
      <c r="G14" s="48"/>
      <c r="H14" s="48"/>
      <c r="I14" s="48"/>
      <c r="J14" s="49" t="s">
        <v>28</v>
      </c>
    </row>
    <row r="15" spans="1:10" ht="18" x14ac:dyDescent="0.25">
      <c r="A15" s="1"/>
      <c r="C15" s="136" t="s">
        <v>29</v>
      </c>
      <c r="D15" s="137"/>
      <c r="E15" s="47">
        <v>20</v>
      </c>
      <c r="F15" s="50"/>
      <c r="G15" s="50"/>
      <c r="H15" s="50"/>
      <c r="I15" s="50"/>
      <c r="J15" s="51" t="s">
        <v>28</v>
      </c>
    </row>
    <row r="16" spans="1:10" ht="18" x14ac:dyDescent="0.25">
      <c r="A16" s="1"/>
      <c r="C16" s="136" t="s">
        <v>30</v>
      </c>
      <c r="D16" s="137"/>
      <c r="E16" s="47">
        <v>20</v>
      </c>
      <c r="F16" s="50"/>
      <c r="G16" s="50"/>
      <c r="H16" s="50"/>
      <c r="I16" s="50"/>
      <c r="J16" s="51" t="s">
        <v>28</v>
      </c>
    </row>
    <row r="17" spans="1:10" ht="18" x14ac:dyDescent="0.25">
      <c r="A17" s="1"/>
      <c r="C17" s="136" t="s">
        <v>31</v>
      </c>
      <c r="D17" s="137"/>
      <c r="E17" s="47">
        <v>20</v>
      </c>
      <c r="F17" s="50"/>
      <c r="G17" s="50"/>
      <c r="H17" s="50"/>
      <c r="I17" s="50"/>
      <c r="J17" s="51" t="s">
        <v>28</v>
      </c>
    </row>
    <row r="18" spans="1:10" ht="18.75" thickBot="1" x14ac:dyDescent="0.3">
      <c r="A18" s="1"/>
      <c r="C18" s="138" t="s">
        <v>32</v>
      </c>
      <c r="D18" s="139"/>
      <c r="E18" s="47">
        <v>20</v>
      </c>
      <c r="F18" s="50"/>
      <c r="G18" s="50"/>
      <c r="H18" s="50"/>
      <c r="I18" s="50"/>
      <c r="J18" s="51" t="s">
        <v>28</v>
      </c>
    </row>
    <row r="19" spans="1:10" ht="15" thickBot="1" x14ac:dyDescent="0.3">
      <c r="A19" s="1" t="b">
        <v>1</v>
      </c>
      <c r="C19" s="140" t="s">
        <v>33</v>
      </c>
      <c r="D19" s="141"/>
      <c r="E19" s="52">
        <f>SUM(E13:E18)</f>
        <v>100</v>
      </c>
      <c r="F19" s="53">
        <f>(IF(F14="X",F13,"0")*$E14)+(IF(F15="X",F13,"0")*$E15)+(IF(F16="X",F13,"0")*$E16)+(IF(F17="X",F13,"0")*$E17)+(IF(F18="X",F13,"0")*$E18)</f>
        <v>0</v>
      </c>
      <c r="G19" s="53">
        <f>(IF(G14="X",G13,"0")*$E14)+(IF(G15="X",G13,"0")*$E15)+(IF(G16="X",G13,"0")*$E16)+(IF(G17="X",G13,"0")*$E17)+(IF(G18="X",G13,"0")*$E18)</f>
        <v>0</v>
      </c>
      <c r="H19" s="53">
        <f>(IF(H14="X",H13,"0")*$E14)+(IF(H15="X",H13,"0")*$E15)+(IF(H16="X",H13,"0")*$E16)+(IF(H17="X",H13,"0")*$E17)+(IF(H18="X",H13,"0")*$E18)</f>
        <v>0</v>
      </c>
      <c r="I19" s="53">
        <f>(IF(I14="X",I13,"0")*$E14)+(IF(I15="X",I13,"0")*$E15)+(IF(I16="X",I13,"0")*$E16)+(IF(I17="X",I13,"0")*$E17)+(IF(I18="X",I13,"0")*$E18)</f>
        <v>0</v>
      </c>
      <c r="J19" s="54">
        <f>((IF(J14="X",J13,"0")*$E14)+(IF(J15="X",J13,"0")*$E15)+(IF(J16="X",J13,"0")*$E16)+(IF(J17="X",J13,"0")*$E17)+(IF(J18="X",J13,"0")*$E18))</f>
        <v>500</v>
      </c>
    </row>
    <row r="20" spans="1:10" ht="18.75" thickBot="1" x14ac:dyDescent="0.3">
      <c r="A20" s="1" t="b">
        <v>1</v>
      </c>
      <c r="C20" s="142" t="s">
        <v>34</v>
      </c>
      <c r="D20" s="143"/>
      <c r="E20" s="55">
        <v>50</v>
      </c>
      <c r="F20" s="56">
        <f>E20/E19*F19</f>
        <v>0</v>
      </c>
      <c r="G20" s="56">
        <f>E20/E19*G19</f>
        <v>0</v>
      </c>
      <c r="H20" s="56">
        <f>E20/E19*H19</f>
        <v>0</v>
      </c>
      <c r="I20" s="56">
        <f>E20/E19*I19</f>
        <v>0</v>
      </c>
      <c r="J20" s="57">
        <f>E20/E19*J19</f>
        <v>250</v>
      </c>
    </row>
    <row r="21" spans="1:10" ht="18.75" thickBot="1" x14ac:dyDescent="0.3">
      <c r="A21" s="1" t="b">
        <v>1</v>
      </c>
      <c r="C21" s="58"/>
      <c r="D21" s="59"/>
      <c r="E21" s="60"/>
      <c r="F21" s="61" t="s">
        <v>35</v>
      </c>
      <c r="G21" s="62"/>
      <c r="H21" s="63">
        <f>G11/100</f>
        <v>0.5</v>
      </c>
      <c r="I21" s="64"/>
      <c r="J21" s="65"/>
    </row>
    <row r="22" spans="1:10" ht="24.75" thickBot="1" x14ac:dyDescent="0.3">
      <c r="A22" s="1" t="b">
        <v>1</v>
      </c>
      <c r="C22" s="58" t="s">
        <v>36</v>
      </c>
      <c r="D22" s="59"/>
      <c r="E22" s="66"/>
      <c r="F22" s="61" t="s">
        <v>37</v>
      </c>
      <c r="G22" s="67">
        <f>SUM(F20:J20)/300*E19</f>
        <v>83.333333333333343</v>
      </c>
      <c r="H22" s="68">
        <f>G22/100*60/100</f>
        <v>0.50000000000000011</v>
      </c>
      <c r="I22" s="69"/>
      <c r="J22" s="70"/>
    </row>
    <row r="23" spans="1:10" ht="18.75" thickBot="1" x14ac:dyDescent="0.3">
      <c r="A23" s="1" t="b">
        <v>1</v>
      </c>
      <c r="C23" s="71"/>
      <c r="D23" s="72"/>
      <c r="E23" s="73"/>
      <c r="F23" s="61" t="s">
        <v>38</v>
      </c>
      <c r="G23" s="62"/>
      <c r="H23" s="68">
        <f>SUM(H21:H22)</f>
        <v>1</v>
      </c>
      <c r="I23" s="74"/>
      <c r="J23" s="75"/>
    </row>
    <row r="24" spans="1:10" ht="18.75" thickBot="1" x14ac:dyDescent="0.3">
      <c r="A24" s="1"/>
      <c r="C24" s="76"/>
      <c r="D24" s="77"/>
      <c r="E24" s="78"/>
      <c r="F24" s="61" t="s">
        <v>39</v>
      </c>
      <c r="G24" s="62"/>
      <c r="H24" s="79">
        <f>D3*H23</f>
        <v>0</v>
      </c>
      <c r="I24" s="80"/>
      <c r="J24" s="81"/>
    </row>
    <row r="25" spans="1:10" ht="14.25" x14ac:dyDescent="0.25">
      <c r="A25" s="1"/>
      <c r="C25" s="82"/>
      <c r="D25" s="83" t="s">
        <v>40</v>
      </c>
      <c r="E25" s="84"/>
      <c r="F25" s="85"/>
      <c r="G25" s="84"/>
      <c r="H25" s="84"/>
      <c r="I25" s="84"/>
      <c r="J25" s="86"/>
    </row>
    <row r="26" spans="1:10" ht="15" x14ac:dyDescent="0.25">
      <c r="A26" s="1"/>
      <c r="C26" s="120"/>
      <c r="D26" s="121"/>
      <c r="E26" s="121"/>
      <c r="F26" s="121"/>
      <c r="G26" s="121"/>
      <c r="H26" s="121"/>
      <c r="I26" s="121"/>
      <c r="J26" s="122"/>
    </row>
    <row r="27" spans="1:10" x14ac:dyDescent="0.25">
      <c r="A27" s="1"/>
      <c r="C27" s="87"/>
      <c r="D27" s="88"/>
      <c r="E27" s="88"/>
      <c r="F27" s="88"/>
      <c r="G27" s="88"/>
      <c r="H27" s="88"/>
      <c r="I27" s="88"/>
      <c r="J27" s="89"/>
    </row>
    <row r="28" spans="1:10" x14ac:dyDescent="0.25">
      <c r="A28" s="1"/>
      <c r="C28" s="87"/>
      <c r="D28" s="88"/>
      <c r="E28" s="88"/>
      <c r="F28" s="88"/>
      <c r="G28" s="88"/>
      <c r="H28" s="88"/>
      <c r="I28" s="88"/>
      <c r="J28" s="89"/>
    </row>
    <row r="29" spans="1:10" ht="13.5" thickBot="1" x14ac:dyDescent="0.3">
      <c r="A29" s="1"/>
      <c r="C29" s="90"/>
      <c r="D29" s="91"/>
      <c r="E29" s="91"/>
      <c r="F29" s="91"/>
      <c r="G29" s="91"/>
      <c r="H29" s="91"/>
      <c r="I29" s="91"/>
      <c r="J29" s="92"/>
    </row>
    <row r="30" spans="1:10" x14ac:dyDescent="0.25">
      <c r="C30" s="88"/>
      <c r="D30" s="88"/>
      <c r="E30" s="88"/>
      <c r="F30" s="88"/>
      <c r="G30" s="88"/>
      <c r="H30" s="88"/>
      <c r="I30" s="88"/>
      <c r="J30" s="88"/>
    </row>
  </sheetData>
  <mergeCells count="20">
    <mergeCell ref="C26:J26"/>
    <mergeCell ref="C10:E10"/>
    <mergeCell ref="C11:E11"/>
    <mergeCell ref="F12:J12"/>
    <mergeCell ref="C13:D13"/>
    <mergeCell ref="C14:D14"/>
    <mergeCell ref="C15:D15"/>
    <mergeCell ref="C16:D16"/>
    <mergeCell ref="C17:D17"/>
    <mergeCell ref="C18:D18"/>
    <mergeCell ref="C19:D19"/>
    <mergeCell ref="C20:D20"/>
    <mergeCell ref="H3:J3"/>
    <mergeCell ref="C4:E4"/>
    <mergeCell ref="C5:E5"/>
    <mergeCell ref="J5:J9"/>
    <mergeCell ref="C6:E6"/>
    <mergeCell ref="C7:E7"/>
    <mergeCell ref="C9:E9"/>
    <mergeCell ref="C8:E8"/>
  </mergeCells>
  <pageMargins left="0.7" right="0.7" top="0.75" bottom="0.75" header="0.3" footer="0.3"/>
  <pageSetup paperSize="9" scale="67"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FDCE9-EAD9-4D12-9698-27B7D87288CB}">
  <sheetPr>
    <pageSetUpPr fitToPage="1"/>
  </sheetPr>
  <dimension ref="A1:J31"/>
  <sheetViews>
    <sheetView topLeftCell="C4" workbookViewId="0">
      <selection activeCell="I6" sqref="I6"/>
    </sheetView>
  </sheetViews>
  <sheetFormatPr defaultRowHeight="12.75" x14ac:dyDescent="0.25"/>
  <cols>
    <col min="1" max="2" width="5.140625" style="2" hidden="1" customWidth="1"/>
    <col min="3" max="3" width="27.28515625" style="2" customWidth="1"/>
    <col min="4" max="4" width="21.5703125" style="2" customWidth="1"/>
    <col min="5" max="5" width="17.140625" style="2" bestFit="1" customWidth="1"/>
    <col min="6" max="6" width="17" style="2" customWidth="1"/>
    <col min="7" max="7" width="14.42578125" style="2" customWidth="1"/>
    <col min="8" max="8" width="34.5703125" style="2" customWidth="1"/>
    <col min="9" max="9" width="44.28515625" style="2"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75</v>
      </c>
      <c r="E1" s="5" t="s">
        <v>78</v>
      </c>
      <c r="F1" s="5"/>
      <c r="G1" s="6"/>
      <c r="H1" s="7"/>
      <c r="I1" s="8"/>
      <c r="J1" s="9"/>
    </row>
    <row r="2" spans="1:10" x14ac:dyDescent="0.2">
      <c r="A2" s="1"/>
      <c r="C2" s="10" t="s">
        <v>4</v>
      </c>
      <c r="D2" s="11" t="s">
        <v>76</v>
      </c>
      <c r="E2" s="12" t="s">
        <v>6</v>
      </c>
      <c r="F2" s="13" t="s">
        <v>77</v>
      </c>
      <c r="G2" s="12"/>
      <c r="H2" s="14"/>
      <c r="I2" s="15"/>
      <c r="J2" s="16"/>
    </row>
    <row r="3" spans="1:10" s="18" customFormat="1" ht="15.75" thickBot="1" x14ac:dyDescent="0.3">
      <c r="A3" s="17"/>
      <c r="C3" s="19" t="s">
        <v>8</v>
      </c>
      <c r="D3" s="20">
        <v>0</v>
      </c>
      <c r="H3" s="100"/>
      <c r="I3" s="100"/>
      <c r="J3" s="101"/>
    </row>
    <row r="4" spans="1:10" ht="43.5" thickBot="1" x14ac:dyDescent="0.3">
      <c r="A4" s="1" t="b">
        <v>1</v>
      </c>
      <c r="C4" s="102" t="s">
        <v>9</v>
      </c>
      <c r="D4" s="103"/>
      <c r="E4" s="104"/>
      <c r="F4" s="21" t="s">
        <v>10</v>
      </c>
      <c r="G4" s="22" t="s">
        <v>11</v>
      </c>
      <c r="H4" s="23" t="s">
        <v>12</v>
      </c>
      <c r="I4" s="22" t="s">
        <v>13</v>
      </c>
      <c r="J4" s="22" t="s">
        <v>14</v>
      </c>
    </row>
    <row r="5" spans="1:10" ht="53.25" customHeight="1" thickBot="1" x14ac:dyDescent="0.3">
      <c r="A5" s="1"/>
      <c r="C5" s="162" t="s">
        <v>87</v>
      </c>
      <c r="D5" s="163"/>
      <c r="E5" s="164"/>
      <c r="F5" s="95">
        <v>16.7</v>
      </c>
      <c r="G5" s="25">
        <v>100</v>
      </c>
      <c r="H5" s="96" t="s">
        <v>89</v>
      </c>
      <c r="I5" s="27" t="s">
        <v>95</v>
      </c>
      <c r="J5" s="108">
        <f>G12/F12</f>
        <v>1.0000000000000002</v>
      </c>
    </row>
    <row r="6" spans="1:10" ht="43.5" customHeight="1" thickBot="1" x14ac:dyDescent="0.3">
      <c r="A6" s="1"/>
      <c r="C6" s="165" t="s">
        <v>44</v>
      </c>
      <c r="D6" s="166"/>
      <c r="E6" s="167"/>
      <c r="F6" s="95">
        <v>16.66</v>
      </c>
      <c r="G6" s="25">
        <v>100</v>
      </c>
      <c r="H6" s="96" t="s">
        <v>69</v>
      </c>
      <c r="I6" s="28" t="s">
        <v>93</v>
      </c>
      <c r="J6" s="109"/>
    </row>
    <row r="7" spans="1:10" ht="52.5" customHeight="1" thickBot="1" x14ac:dyDescent="0.3">
      <c r="A7" s="1"/>
      <c r="C7" s="165" t="s">
        <v>67</v>
      </c>
      <c r="D7" s="166"/>
      <c r="E7" s="167"/>
      <c r="F7" s="95">
        <v>16.66</v>
      </c>
      <c r="G7" s="25">
        <v>100</v>
      </c>
      <c r="H7" s="96" t="s">
        <v>70</v>
      </c>
      <c r="I7" s="28" t="s">
        <v>97</v>
      </c>
      <c r="J7" s="109"/>
    </row>
    <row r="8" spans="1:10" ht="75" customHeight="1" thickBot="1" x14ac:dyDescent="0.3">
      <c r="A8" s="1"/>
      <c r="C8" s="165" t="s">
        <v>82</v>
      </c>
      <c r="D8" s="166"/>
      <c r="E8" s="167"/>
      <c r="F8" s="95">
        <v>16.66</v>
      </c>
      <c r="G8" s="25">
        <v>100</v>
      </c>
      <c r="H8" s="96" t="s">
        <v>20</v>
      </c>
      <c r="I8" s="28" t="s">
        <v>94</v>
      </c>
      <c r="J8" s="109"/>
    </row>
    <row r="9" spans="1:10" ht="75" customHeight="1" thickBot="1" x14ac:dyDescent="0.3">
      <c r="A9" s="1"/>
      <c r="C9" s="165" t="s">
        <v>68</v>
      </c>
      <c r="D9" s="166"/>
      <c r="E9" s="167"/>
      <c r="F9" s="95">
        <v>16.66</v>
      </c>
      <c r="G9" s="25">
        <v>100</v>
      </c>
      <c r="H9" s="97" t="s">
        <v>71</v>
      </c>
      <c r="I9" s="28" t="s">
        <v>98</v>
      </c>
      <c r="J9" s="109"/>
    </row>
    <row r="10" spans="1:10" ht="46.5" customHeight="1" thickBot="1" x14ac:dyDescent="0.3">
      <c r="A10" s="1"/>
      <c r="C10" s="168" t="s">
        <v>88</v>
      </c>
      <c r="D10" s="169"/>
      <c r="E10" s="170"/>
      <c r="F10" s="95">
        <v>16.66</v>
      </c>
      <c r="G10" s="25">
        <v>100</v>
      </c>
      <c r="H10" s="97" t="s">
        <v>90</v>
      </c>
      <c r="I10" s="30" t="s">
        <v>96</v>
      </c>
      <c r="J10" s="110"/>
    </row>
    <row r="11" spans="1:10" ht="18.75" thickBot="1" x14ac:dyDescent="0.3">
      <c r="A11" s="1"/>
      <c r="C11" s="123" t="s">
        <v>23</v>
      </c>
      <c r="D11" s="124"/>
      <c r="E11" s="125"/>
      <c r="F11" s="31">
        <f>SUM(F5:F10)</f>
        <v>99.999999999999986</v>
      </c>
      <c r="G11" s="31">
        <f>SUM(G5:G10)</f>
        <v>600</v>
      </c>
      <c r="H11" s="29"/>
      <c r="I11" s="33"/>
      <c r="J11" s="34"/>
    </row>
    <row r="12" spans="1:10" ht="20.25" thickBot="1" x14ac:dyDescent="0.3">
      <c r="A12" s="35"/>
      <c r="B12" s="36"/>
      <c r="C12" s="126" t="s">
        <v>24</v>
      </c>
      <c r="D12" s="127"/>
      <c r="E12" s="128"/>
      <c r="F12" s="37">
        <v>50</v>
      </c>
      <c r="G12" s="38">
        <f>G11/6/F11*F12</f>
        <v>50.000000000000014</v>
      </c>
      <c r="H12" s="39"/>
      <c r="I12" s="40"/>
      <c r="J12" s="41"/>
    </row>
    <row r="13" spans="1:10" ht="13.5" thickBot="1" x14ac:dyDescent="0.3">
      <c r="A13" s="1" t="b">
        <v>1</v>
      </c>
      <c r="C13" s="42"/>
      <c r="D13" s="43"/>
      <c r="E13" s="43"/>
      <c r="F13" s="129" t="s">
        <v>25</v>
      </c>
      <c r="G13" s="130"/>
      <c r="H13" s="130"/>
      <c r="I13" s="130"/>
      <c r="J13" s="131"/>
    </row>
    <row r="14" spans="1:10" ht="21" thickBot="1" x14ac:dyDescent="0.3">
      <c r="A14" s="1" t="b">
        <v>1</v>
      </c>
      <c r="C14" s="132" t="s">
        <v>26</v>
      </c>
      <c r="D14" s="133"/>
      <c r="E14" s="44" t="s">
        <v>10</v>
      </c>
      <c r="F14" s="45">
        <v>1</v>
      </c>
      <c r="G14" s="45">
        <v>2</v>
      </c>
      <c r="H14" s="45">
        <v>3</v>
      </c>
      <c r="I14" s="45">
        <v>4</v>
      </c>
      <c r="J14" s="46">
        <v>5</v>
      </c>
    </row>
    <row r="15" spans="1:10" ht="18" x14ac:dyDescent="0.25">
      <c r="A15" s="1" t="e">
        <f>IF(#REF!=TRUE,TRUE,"")</f>
        <v>#REF!</v>
      </c>
      <c r="C15" s="134" t="s">
        <v>27</v>
      </c>
      <c r="D15" s="135"/>
      <c r="E15" s="47">
        <v>20</v>
      </c>
      <c r="F15" s="48"/>
      <c r="G15" s="48"/>
      <c r="H15" s="48"/>
      <c r="I15" s="48"/>
      <c r="J15" s="49" t="s">
        <v>28</v>
      </c>
    </row>
    <row r="16" spans="1:10" ht="18" x14ac:dyDescent="0.25">
      <c r="A16" s="1"/>
      <c r="C16" s="136" t="s">
        <v>29</v>
      </c>
      <c r="D16" s="137"/>
      <c r="E16" s="47">
        <v>20</v>
      </c>
      <c r="F16" s="50"/>
      <c r="G16" s="50"/>
      <c r="H16" s="50"/>
      <c r="I16" s="50"/>
      <c r="J16" s="51" t="s">
        <v>28</v>
      </c>
    </row>
    <row r="17" spans="1:10" ht="18" x14ac:dyDescent="0.25">
      <c r="A17" s="1"/>
      <c r="C17" s="136" t="s">
        <v>30</v>
      </c>
      <c r="D17" s="137"/>
      <c r="E17" s="47">
        <v>20</v>
      </c>
      <c r="F17" s="50"/>
      <c r="G17" s="50"/>
      <c r="H17" s="50"/>
      <c r="I17" s="50"/>
      <c r="J17" s="51" t="s">
        <v>28</v>
      </c>
    </row>
    <row r="18" spans="1:10" ht="18" x14ac:dyDescent="0.25">
      <c r="A18" s="1"/>
      <c r="C18" s="136" t="s">
        <v>31</v>
      </c>
      <c r="D18" s="137"/>
      <c r="E18" s="47">
        <v>20</v>
      </c>
      <c r="F18" s="50"/>
      <c r="G18" s="50"/>
      <c r="H18" s="50"/>
      <c r="I18" s="50"/>
      <c r="J18" s="51" t="s">
        <v>28</v>
      </c>
    </row>
    <row r="19" spans="1:10" ht="18.75" thickBot="1" x14ac:dyDescent="0.3">
      <c r="A19" s="1"/>
      <c r="C19" s="138" t="s">
        <v>32</v>
      </c>
      <c r="D19" s="139"/>
      <c r="E19" s="47">
        <v>20</v>
      </c>
      <c r="F19" s="50"/>
      <c r="G19" s="50"/>
      <c r="H19" s="50"/>
      <c r="I19" s="50"/>
      <c r="J19" s="51" t="s">
        <v>28</v>
      </c>
    </row>
    <row r="20" spans="1:10" ht="15" thickBot="1" x14ac:dyDescent="0.3">
      <c r="A20" s="1" t="b">
        <v>1</v>
      </c>
      <c r="C20" s="140" t="s">
        <v>33</v>
      </c>
      <c r="D20" s="141"/>
      <c r="E20" s="52">
        <f>SUM(E14:E19)</f>
        <v>100</v>
      </c>
      <c r="F20" s="53">
        <f>(IF(F15="X",F14,"0")*$E15)+(IF(F16="X",F14,"0")*$E16)+(IF(F17="X",F14,"0")*$E17)+(IF(F18="X",F14,"0")*$E18)+(IF(F19="X",F14,"0")*$E19)</f>
        <v>0</v>
      </c>
      <c r="G20" s="53">
        <f>(IF(G15="X",G14,"0")*$E15)+(IF(G16="X",G14,"0")*$E16)+(IF(G17="X",G14,"0")*$E17)+(IF(G18="X",G14,"0")*$E18)+(IF(G19="X",G14,"0")*$E19)</f>
        <v>0</v>
      </c>
      <c r="H20" s="53">
        <f>(IF(H15="X",H14,"0")*$E15)+(IF(H16="X",H14,"0")*$E16)+(IF(H17="X",H14,"0")*$E17)+(IF(H18="X",H14,"0")*$E18)+(IF(H19="X",H14,"0")*$E19)</f>
        <v>0</v>
      </c>
      <c r="I20" s="53">
        <f>(IF(I15="X",I14,"0")*$E15)+(IF(I16="X",I14,"0")*$E16)+(IF(I17="X",I14,"0")*$E17)+(IF(I18="X",I14,"0")*$E18)+(IF(I19="X",I14,"0")*$E19)</f>
        <v>0</v>
      </c>
      <c r="J20" s="54">
        <f>((IF(J15="X",J14,"0")*$E15)+(IF(J16="X",J14,"0")*$E16)+(IF(J17="X",J14,"0")*$E17)+(IF(J18="X",J14,"0")*$E18)+(IF(J19="X",J14,"0")*$E19))</f>
        <v>500</v>
      </c>
    </row>
    <row r="21" spans="1:10" ht="18.75" thickBot="1" x14ac:dyDescent="0.3">
      <c r="A21" s="1" t="b">
        <v>1</v>
      </c>
      <c r="C21" s="142" t="s">
        <v>34</v>
      </c>
      <c r="D21" s="143"/>
      <c r="E21" s="55">
        <v>50</v>
      </c>
      <c r="F21" s="56">
        <f>E21/E20*F20</f>
        <v>0</v>
      </c>
      <c r="G21" s="56">
        <f>E21/E20*G20</f>
        <v>0</v>
      </c>
      <c r="H21" s="56">
        <f>E21/E20*H20</f>
        <v>0</v>
      </c>
      <c r="I21" s="56">
        <f>E21/E20*I20</f>
        <v>0</v>
      </c>
      <c r="J21" s="57">
        <f>E21/E20*J20</f>
        <v>250</v>
      </c>
    </row>
    <row r="22" spans="1:10" ht="18.75" thickBot="1" x14ac:dyDescent="0.3">
      <c r="A22" s="1" t="b">
        <v>1</v>
      </c>
      <c r="C22" s="58"/>
      <c r="D22" s="59"/>
      <c r="E22" s="60"/>
      <c r="F22" s="61" t="s">
        <v>35</v>
      </c>
      <c r="G22" s="62"/>
      <c r="H22" s="63">
        <f>G12/100</f>
        <v>0.50000000000000011</v>
      </c>
      <c r="I22" s="64"/>
      <c r="J22" s="65"/>
    </row>
    <row r="23" spans="1:10" ht="24.75" thickBot="1" x14ac:dyDescent="0.3">
      <c r="A23" s="1" t="b">
        <v>1</v>
      </c>
      <c r="C23" s="58" t="s">
        <v>36</v>
      </c>
      <c r="D23" s="59"/>
      <c r="E23" s="66"/>
      <c r="F23" s="61" t="s">
        <v>37</v>
      </c>
      <c r="G23" s="67">
        <f>SUM(F21:J21)/300*E20</f>
        <v>83.333333333333343</v>
      </c>
      <c r="H23" s="68">
        <f>G23/100*60/100</f>
        <v>0.50000000000000011</v>
      </c>
      <c r="I23" s="69"/>
      <c r="J23" s="70"/>
    </row>
    <row r="24" spans="1:10" ht="18.75" thickBot="1" x14ac:dyDescent="0.3">
      <c r="A24" s="1" t="b">
        <v>1</v>
      </c>
      <c r="C24" s="71"/>
      <c r="D24" s="72"/>
      <c r="E24" s="73"/>
      <c r="F24" s="61" t="s">
        <v>38</v>
      </c>
      <c r="G24" s="62"/>
      <c r="H24" s="68">
        <f>SUM(H22:H23)</f>
        <v>1.0000000000000002</v>
      </c>
      <c r="I24" s="74"/>
      <c r="J24" s="75"/>
    </row>
    <row r="25" spans="1:10" ht="18.75" thickBot="1" x14ac:dyDescent="0.3">
      <c r="A25" s="1"/>
      <c r="C25" s="76"/>
      <c r="D25" s="77"/>
      <c r="E25" s="78"/>
      <c r="F25" s="61" t="s">
        <v>39</v>
      </c>
      <c r="G25" s="62"/>
      <c r="H25" s="79">
        <f>D3*H24</f>
        <v>0</v>
      </c>
      <c r="I25" s="80"/>
      <c r="J25" s="81"/>
    </row>
    <row r="26" spans="1:10" ht="14.25" x14ac:dyDescent="0.25">
      <c r="A26" s="1"/>
      <c r="C26" s="82"/>
      <c r="D26" s="83" t="s">
        <v>40</v>
      </c>
      <c r="E26" s="84"/>
      <c r="F26" s="85"/>
      <c r="G26" s="84"/>
      <c r="H26" s="84"/>
      <c r="I26" s="84"/>
      <c r="J26" s="86"/>
    </row>
    <row r="27" spans="1:10" ht="15" x14ac:dyDescent="0.25">
      <c r="A27" s="1"/>
      <c r="C27" s="120"/>
      <c r="D27" s="121"/>
      <c r="E27" s="121"/>
      <c r="F27" s="121"/>
      <c r="G27" s="121"/>
      <c r="H27" s="121"/>
      <c r="I27" s="121"/>
      <c r="J27" s="122"/>
    </row>
    <row r="28" spans="1:10" x14ac:dyDescent="0.25">
      <c r="A28" s="1"/>
      <c r="C28" s="87"/>
      <c r="D28" s="88"/>
      <c r="E28" s="88"/>
      <c r="F28" s="88"/>
      <c r="G28" s="88"/>
      <c r="H28" s="88"/>
      <c r="I28" s="88"/>
      <c r="J28" s="89"/>
    </row>
    <row r="29" spans="1:10" x14ac:dyDescent="0.25">
      <c r="A29" s="1"/>
      <c r="C29" s="87"/>
      <c r="D29" s="88"/>
      <c r="E29" s="88"/>
      <c r="F29" s="88"/>
      <c r="G29" s="88"/>
      <c r="H29" s="88"/>
      <c r="I29" s="88"/>
      <c r="J29" s="89"/>
    </row>
    <row r="30" spans="1:10" ht="13.5" thickBot="1" x14ac:dyDescent="0.3">
      <c r="A30" s="1"/>
      <c r="C30" s="90"/>
      <c r="D30" s="91"/>
      <c r="E30" s="91"/>
      <c r="F30" s="91"/>
      <c r="G30" s="91"/>
      <c r="H30" s="91"/>
      <c r="I30" s="91"/>
      <c r="J30" s="92"/>
    </row>
    <row r="31" spans="1:10" x14ac:dyDescent="0.25">
      <c r="C31" s="88"/>
      <c r="D31" s="88"/>
      <c r="E31" s="88"/>
      <c r="F31" s="88"/>
      <c r="G31" s="88"/>
      <c r="H31" s="88"/>
      <c r="I31" s="88"/>
      <c r="J31" s="88"/>
    </row>
  </sheetData>
  <mergeCells count="21">
    <mergeCell ref="C27:J27"/>
    <mergeCell ref="C11:E11"/>
    <mergeCell ref="C12:E12"/>
    <mergeCell ref="F13:J13"/>
    <mergeCell ref="C14:D14"/>
    <mergeCell ref="C15:D15"/>
    <mergeCell ref="C16:D16"/>
    <mergeCell ref="C17:D17"/>
    <mergeCell ref="C18:D18"/>
    <mergeCell ref="C19:D19"/>
    <mergeCell ref="C20:D20"/>
    <mergeCell ref="C21:D21"/>
    <mergeCell ref="H3:J3"/>
    <mergeCell ref="C4:E4"/>
    <mergeCell ref="C5:E5"/>
    <mergeCell ref="J5:J10"/>
    <mergeCell ref="C6:E6"/>
    <mergeCell ref="C7:E7"/>
    <mergeCell ref="C8:E8"/>
    <mergeCell ref="C10:E10"/>
    <mergeCell ref="C9:E9"/>
  </mergeCells>
  <pageMargins left="0.7" right="0.7" top="0.75" bottom="0.75" header="0.3" footer="0.3"/>
  <pageSetup paperSize="9" scale="67" fitToHeight="0" orientation="landscape" horizontalDpi="0" verticalDpi="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C883-A4F9-4F9F-BABB-7B0A901813AA}">
  <sheetPr>
    <pageSetUpPr fitToPage="1"/>
  </sheetPr>
  <dimension ref="A1:J28"/>
  <sheetViews>
    <sheetView topLeftCell="C1" workbookViewId="0">
      <selection activeCell="I8" sqref="I8"/>
    </sheetView>
  </sheetViews>
  <sheetFormatPr defaultRowHeight="12.75" x14ac:dyDescent="0.25"/>
  <cols>
    <col min="1" max="2" width="5.140625" style="2" hidden="1" customWidth="1"/>
    <col min="3" max="3" width="27.28515625" style="2" customWidth="1"/>
    <col min="4" max="4" width="21.5703125" style="2" customWidth="1"/>
    <col min="5" max="5" width="17.140625" style="2" bestFit="1" customWidth="1"/>
    <col min="6" max="6" width="17" style="2" customWidth="1"/>
    <col min="7" max="7" width="14.42578125" style="2" customWidth="1"/>
    <col min="8" max="8" width="34.5703125" style="2" customWidth="1"/>
    <col min="9" max="9" width="44.28515625" style="2"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1</v>
      </c>
      <c r="E1" s="5" t="s">
        <v>2</v>
      </c>
      <c r="F1" s="5" t="s">
        <v>3</v>
      </c>
      <c r="G1" s="6"/>
      <c r="H1" s="7"/>
      <c r="I1" s="8"/>
      <c r="J1" s="9"/>
    </row>
    <row r="2" spans="1:10" x14ac:dyDescent="0.2">
      <c r="A2" s="1"/>
      <c r="C2" s="10" t="s">
        <v>4</v>
      </c>
      <c r="D2" s="11" t="s">
        <v>5</v>
      </c>
      <c r="E2" s="12" t="s">
        <v>6</v>
      </c>
      <c r="F2" s="13" t="s">
        <v>7</v>
      </c>
      <c r="G2" s="12"/>
      <c r="H2" s="14"/>
      <c r="I2" s="15"/>
      <c r="J2" s="16"/>
    </row>
    <row r="3" spans="1:10" s="18" customFormat="1" ht="15.75" thickBot="1" x14ac:dyDescent="0.3">
      <c r="A3" s="17"/>
      <c r="C3" s="19" t="s">
        <v>8</v>
      </c>
      <c r="D3" s="20">
        <v>0</v>
      </c>
      <c r="H3" s="100"/>
      <c r="I3" s="100"/>
      <c r="J3" s="101"/>
    </row>
    <row r="4" spans="1:10" ht="43.5" thickBot="1" x14ac:dyDescent="0.3">
      <c r="A4" s="1" t="b">
        <v>1</v>
      </c>
      <c r="C4" s="102" t="s">
        <v>9</v>
      </c>
      <c r="D4" s="103"/>
      <c r="E4" s="104"/>
      <c r="F4" s="21" t="s">
        <v>10</v>
      </c>
      <c r="G4" s="22" t="s">
        <v>11</v>
      </c>
      <c r="H4" s="23" t="s">
        <v>12</v>
      </c>
      <c r="I4" s="22" t="s">
        <v>13</v>
      </c>
      <c r="J4" s="22" t="s">
        <v>14</v>
      </c>
    </row>
    <row r="5" spans="1:10" ht="78" customHeight="1" thickBot="1" x14ac:dyDescent="0.3">
      <c r="A5" s="1"/>
      <c r="C5" s="105" t="s">
        <v>83</v>
      </c>
      <c r="D5" s="106"/>
      <c r="E5" s="107"/>
      <c r="F5" s="24">
        <f>100/5</f>
        <v>20</v>
      </c>
      <c r="G5" s="25">
        <v>100</v>
      </c>
      <c r="H5" s="26" t="s">
        <v>86</v>
      </c>
      <c r="I5" s="27" t="s">
        <v>99</v>
      </c>
      <c r="J5" s="108">
        <f>G9/F9</f>
        <v>1</v>
      </c>
    </row>
    <row r="6" spans="1:10" ht="41.25" customHeight="1" thickBot="1" x14ac:dyDescent="0.3">
      <c r="A6" s="1"/>
      <c r="C6" s="114" t="s">
        <v>84</v>
      </c>
      <c r="D6" s="115"/>
      <c r="E6" s="116"/>
      <c r="F6" s="24">
        <f t="shared" ref="F6:F7" si="0">100/5</f>
        <v>20</v>
      </c>
      <c r="G6" s="25">
        <v>100</v>
      </c>
      <c r="H6" s="26" t="s">
        <v>86</v>
      </c>
      <c r="I6" s="28" t="s">
        <v>100</v>
      </c>
      <c r="J6" s="109"/>
    </row>
    <row r="7" spans="1:10" ht="73.5" customHeight="1" thickBot="1" x14ac:dyDescent="0.3">
      <c r="A7" s="1"/>
      <c r="C7" s="117" t="s">
        <v>85</v>
      </c>
      <c r="D7" s="118"/>
      <c r="E7" s="119"/>
      <c r="F7" s="24">
        <f t="shared" si="0"/>
        <v>20</v>
      </c>
      <c r="G7" s="25">
        <v>100</v>
      </c>
      <c r="H7" s="26" t="s">
        <v>19</v>
      </c>
      <c r="I7" s="28" t="s">
        <v>101</v>
      </c>
      <c r="J7" s="109"/>
    </row>
    <row r="8" spans="1:10" ht="18.75" thickBot="1" x14ac:dyDescent="0.3">
      <c r="A8" s="1"/>
      <c r="C8" s="123" t="s">
        <v>23</v>
      </c>
      <c r="D8" s="124"/>
      <c r="E8" s="125"/>
      <c r="F8" s="31">
        <f>SUM(F5:F7)</f>
        <v>60</v>
      </c>
      <c r="G8" s="31">
        <f>SUM(G5:G7)</f>
        <v>300</v>
      </c>
      <c r="H8" s="32"/>
      <c r="I8" s="33"/>
      <c r="J8" s="34"/>
    </row>
    <row r="9" spans="1:10" ht="20.25" thickBot="1" x14ac:dyDescent="0.3">
      <c r="A9" s="35"/>
      <c r="B9" s="36"/>
      <c r="C9" s="126" t="s">
        <v>24</v>
      </c>
      <c r="D9" s="127"/>
      <c r="E9" s="128"/>
      <c r="F9" s="37">
        <v>50</v>
      </c>
      <c r="G9" s="38">
        <f>G8/5/F8*F9</f>
        <v>50</v>
      </c>
      <c r="H9" s="39"/>
      <c r="I9" s="40"/>
      <c r="J9" s="41"/>
    </row>
    <row r="10" spans="1:10" ht="13.5" thickBot="1" x14ac:dyDescent="0.3">
      <c r="A10" s="1" t="b">
        <v>1</v>
      </c>
      <c r="C10" s="42"/>
      <c r="D10" s="43"/>
      <c r="E10" s="43"/>
      <c r="F10" s="129" t="s">
        <v>25</v>
      </c>
      <c r="G10" s="130"/>
      <c r="H10" s="130"/>
      <c r="I10" s="130"/>
      <c r="J10" s="131"/>
    </row>
    <row r="11" spans="1:10" ht="21" thickBot="1" x14ac:dyDescent="0.3">
      <c r="A11" s="1" t="b">
        <v>1</v>
      </c>
      <c r="C11" s="132" t="s">
        <v>26</v>
      </c>
      <c r="D11" s="133"/>
      <c r="E11" s="44" t="s">
        <v>10</v>
      </c>
      <c r="F11" s="45">
        <v>1</v>
      </c>
      <c r="G11" s="45">
        <v>2</v>
      </c>
      <c r="H11" s="45">
        <v>3</v>
      </c>
      <c r="I11" s="45">
        <v>4</v>
      </c>
      <c r="J11" s="46">
        <v>5</v>
      </c>
    </row>
    <row r="12" spans="1:10" ht="18" x14ac:dyDescent="0.25">
      <c r="A12" s="1" t="e">
        <f>IF(#REF!=TRUE,TRUE,"")</f>
        <v>#REF!</v>
      </c>
      <c r="C12" s="134" t="s">
        <v>27</v>
      </c>
      <c r="D12" s="135"/>
      <c r="E12" s="47">
        <v>20</v>
      </c>
      <c r="F12" s="48"/>
      <c r="G12" s="48"/>
      <c r="H12" s="48"/>
      <c r="I12" s="48"/>
      <c r="J12" s="49" t="s">
        <v>28</v>
      </c>
    </row>
    <row r="13" spans="1:10" ht="18" x14ac:dyDescent="0.25">
      <c r="A13" s="1"/>
      <c r="C13" s="136" t="s">
        <v>29</v>
      </c>
      <c r="D13" s="137"/>
      <c r="E13" s="47">
        <v>20</v>
      </c>
      <c r="F13" s="50"/>
      <c r="G13" s="50"/>
      <c r="H13" s="50"/>
      <c r="I13" s="50"/>
      <c r="J13" s="51" t="s">
        <v>28</v>
      </c>
    </row>
    <row r="14" spans="1:10" ht="18" x14ac:dyDescent="0.25">
      <c r="A14" s="1"/>
      <c r="C14" s="136" t="s">
        <v>30</v>
      </c>
      <c r="D14" s="137"/>
      <c r="E14" s="47">
        <v>20</v>
      </c>
      <c r="F14" s="50"/>
      <c r="G14" s="50"/>
      <c r="H14" s="50"/>
      <c r="I14" s="50"/>
      <c r="J14" s="51" t="s">
        <v>28</v>
      </c>
    </row>
    <row r="15" spans="1:10" ht="18" x14ac:dyDescent="0.25">
      <c r="A15" s="1"/>
      <c r="C15" s="136" t="s">
        <v>31</v>
      </c>
      <c r="D15" s="137"/>
      <c r="E15" s="47">
        <v>20</v>
      </c>
      <c r="F15" s="50"/>
      <c r="G15" s="50"/>
      <c r="H15" s="50"/>
      <c r="I15" s="50"/>
      <c r="J15" s="51" t="s">
        <v>28</v>
      </c>
    </row>
    <row r="16" spans="1:10" ht="18.75" thickBot="1" x14ac:dyDescent="0.3">
      <c r="A16" s="1"/>
      <c r="C16" s="138" t="s">
        <v>32</v>
      </c>
      <c r="D16" s="139"/>
      <c r="E16" s="47">
        <v>20</v>
      </c>
      <c r="F16" s="50"/>
      <c r="G16" s="50"/>
      <c r="H16" s="50"/>
      <c r="I16" s="50"/>
      <c r="J16" s="51" t="s">
        <v>28</v>
      </c>
    </row>
    <row r="17" spans="1:10" ht="15" thickBot="1" x14ac:dyDescent="0.3">
      <c r="A17" s="1" t="b">
        <v>1</v>
      </c>
      <c r="C17" s="140" t="s">
        <v>33</v>
      </c>
      <c r="D17" s="141"/>
      <c r="E17" s="52">
        <f>SUM(E11:E16)</f>
        <v>100</v>
      </c>
      <c r="F17" s="53">
        <f>(IF(F12="X",F11,"0")*$E12)+(IF(F13="X",F11,"0")*$E13)+(IF(F14="X",F11,"0")*$E14)+(IF(F15="X",F11,"0")*$E15)+(IF(F16="X",F11,"0")*$E16)</f>
        <v>0</v>
      </c>
      <c r="G17" s="53">
        <f>(IF(G12="X",G11,"0")*$E12)+(IF(G13="X",G11,"0")*$E13)+(IF(G14="X",G11,"0")*$E14)+(IF(G15="X",G11,"0")*$E15)+(IF(G16="X",G11,"0")*$E16)</f>
        <v>0</v>
      </c>
      <c r="H17" s="53">
        <f>(IF(H12="X",H11,"0")*$E12)+(IF(H13="X",H11,"0")*$E13)+(IF(H14="X",H11,"0")*$E14)+(IF(H15="X",H11,"0")*$E15)+(IF(H16="X",H11,"0")*$E16)</f>
        <v>0</v>
      </c>
      <c r="I17" s="53">
        <f>(IF(I12="X",I11,"0")*$E12)+(IF(I13="X",I11,"0")*$E13)+(IF(I14="X",I11,"0")*$E14)+(IF(I15="X",I11,"0")*$E15)+(IF(I16="X",I11,"0")*$E16)</f>
        <v>0</v>
      </c>
      <c r="J17" s="54">
        <f>((IF(J12="X",J11,"0")*$E12)+(IF(J13="X",J11,"0")*$E13)+(IF(J14="X",J11,"0")*$E14)+(IF(J15="X",J11,"0")*$E15)+(IF(J16="X",J11,"0")*$E16))</f>
        <v>500</v>
      </c>
    </row>
    <row r="18" spans="1:10" ht="18.75" thickBot="1" x14ac:dyDescent="0.3">
      <c r="A18" s="1" t="b">
        <v>1</v>
      </c>
      <c r="C18" s="142" t="s">
        <v>34</v>
      </c>
      <c r="D18" s="143"/>
      <c r="E18" s="55">
        <v>50</v>
      </c>
      <c r="F18" s="56">
        <f>E18/E17*F17</f>
        <v>0</v>
      </c>
      <c r="G18" s="56">
        <f>E18/E17*G17</f>
        <v>0</v>
      </c>
      <c r="H18" s="56">
        <f>E18/E17*H17</f>
        <v>0</v>
      </c>
      <c r="I18" s="56">
        <f>E18/E17*I17</f>
        <v>0</v>
      </c>
      <c r="J18" s="57">
        <f>E18/E17*J17</f>
        <v>250</v>
      </c>
    </row>
    <row r="19" spans="1:10" ht="18.75" thickBot="1" x14ac:dyDescent="0.3">
      <c r="A19" s="1" t="b">
        <v>1</v>
      </c>
      <c r="C19" s="58"/>
      <c r="D19" s="59"/>
      <c r="E19" s="60"/>
      <c r="F19" s="61" t="s">
        <v>35</v>
      </c>
      <c r="G19" s="62"/>
      <c r="H19" s="63">
        <f>G9/100</f>
        <v>0.5</v>
      </c>
      <c r="I19" s="64"/>
      <c r="J19" s="65"/>
    </row>
    <row r="20" spans="1:10" ht="24.75" thickBot="1" x14ac:dyDescent="0.3">
      <c r="A20" s="1" t="b">
        <v>1</v>
      </c>
      <c r="C20" s="58" t="s">
        <v>36</v>
      </c>
      <c r="D20" s="59"/>
      <c r="E20" s="66"/>
      <c r="F20" s="61" t="s">
        <v>37</v>
      </c>
      <c r="G20" s="67">
        <f>SUM(F18:J18)/300*E17</f>
        <v>83.333333333333343</v>
      </c>
      <c r="H20" s="68">
        <f>G20/100*60/100</f>
        <v>0.50000000000000011</v>
      </c>
      <c r="I20" s="69"/>
      <c r="J20" s="70"/>
    </row>
    <row r="21" spans="1:10" ht="18.75" thickBot="1" x14ac:dyDescent="0.3">
      <c r="A21" s="1" t="b">
        <v>1</v>
      </c>
      <c r="C21" s="71"/>
      <c r="D21" s="72"/>
      <c r="E21" s="73"/>
      <c r="F21" s="61" t="s">
        <v>38</v>
      </c>
      <c r="G21" s="62"/>
      <c r="H21" s="68">
        <f>SUM(H19:H20)</f>
        <v>1</v>
      </c>
      <c r="I21" s="74"/>
      <c r="J21" s="75"/>
    </row>
    <row r="22" spans="1:10" ht="18.75" thickBot="1" x14ac:dyDescent="0.3">
      <c r="A22" s="1"/>
      <c r="C22" s="76"/>
      <c r="D22" s="77"/>
      <c r="E22" s="78"/>
      <c r="F22" s="61" t="s">
        <v>39</v>
      </c>
      <c r="G22" s="62"/>
      <c r="H22" s="79">
        <f>D3*H21</f>
        <v>0</v>
      </c>
      <c r="I22" s="80"/>
      <c r="J22" s="81"/>
    </row>
    <row r="23" spans="1:10" ht="14.25" x14ac:dyDescent="0.25">
      <c r="A23" s="1"/>
      <c r="C23" s="82"/>
      <c r="D23" s="83" t="s">
        <v>40</v>
      </c>
      <c r="E23" s="84"/>
      <c r="F23" s="85"/>
      <c r="G23" s="84"/>
      <c r="H23" s="84"/>
      <c r="I23" s="84"/>
      <c r="J23" s="86"/>
    </row>
    <row r="24" spans="1:10" ht="15" x14ac:dyDescent="0.25">
      <c r="A24" s="1"/>
      <c r="C24" s="120"/>
      <c r="D24" s="121"/>
      <c r="E24" s="121"/>
      <c r="F24" s="121"/>
      <c r="G24" s="121"/>
      <c r="H24" s="121"/>
      <c r="I24" s="121"/>
      <c r="J24" s="122"/>
    </row>
    <row r="25" spans="1:10" x14ac:dyDescent="0.25">
      <c r="A25" s="1"/>
      <c r="C25" s="87"/>
      <c r="D25" s="88"/>
      <c r="E25" s="88"/>
      <c r="F25" s="88"/>
      <c r="G25" s="88"/>
      <c r="H25" s="88"/>
      <c r="I25" s="88"/>
      <c r="J25" s="89"/>
    </row>
    <row r="26" spans="1:10" x14ac:dyDescent="0.25">
      <c r="A26" s="1"/>
      <c r="C26" s="87"/>
      <c r="D26" s="88"/>
      <c r="E26" s="88"/>
      <c r="F26" s="88"/>
      <c r="G26" s="88"/>
      <c r="H26" s="88"/>
      <c r="I26" s="88"/>
      <c r="J26" s="89"/>
    </row>
    <row r="27" spans="1:10" ht="13.5" thickBot="1" x14ac:dyDescent="0.3">
      <c r="A27" s="1"/>
      <c r="C27" s="90"/>
      <c r="D27" s="91"/>
      <c r="E27" s="91"/>
      <c r="F27" s="91"/>
      <c r="G27" s="91"/>
      <c r="H27" s="91"/>
      <c r="I27" s="91"/>
      <c r="J27" s="92"/>
    </row>
    <row r="28" spans="1:10" x14ac:dyDescent="0.25">
      <c r="C28" s="88"/>
      <c r="D28" s="88"/>
      <c r="E28" s="88"/>
      <c r="F28" s="88"/>
      <c r="G28" s="88"/>
      <c r="H28" s="88"/>
      <c r="I28" s="88"/>
      <c r="J28" s="88"/>
    </row>
  </sheetData>
  <mergeCells count="18">
    <mergeCell ref="C24:J24"/>
    <mergeCell ref="C8:E8"/>
    <mergeCell ref="C9:E9"/>
    <mergeCell ref="F10:J10"/>
    <mergeCell ref="C11:D11"/>
    <mergeCell ref="C12:D12"/>
    <mergeCell ref="C13:D13"/>
    <mergeCell ref="C14:D14"/>
    <mergeCell ref="C15:D15"/>
    <mergeCell ref="C16:D16"/>
    <mergeCell ref="C17:D17"/>
    <mergeCell ref="C18:D18"/>
    <mergeCell ref="H3:J3"/>
    <mergeCell ref="C4:E4"/>
    <mergeCell ref="C5:E5"/>
    <mergeCell ref="J5:J7"/>
    <mergeCell ref="C6:E6"/>
    <mergeCell ref="C7:E7"/>
  </mergeCells>
  <pageMargins left="0.7" right="0.7" top="0.75" bottom="0.75" header="0.3" footer="0.3"/>
  <pageSetup paperSize="9" scale="67" fitToHeight="0" orientation="landscape" horizontalDpi="0"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4E8CE-2DF9-48FF-8C23-8CE5BF725E2E}">
  <sheetPr>
    <pageSetUpPr fitToPage="1"/>
  </sheetPr>
  <dimension ref="A1:J28"/>
  <sheetViews>
    <sheetView topLeftCell="C1" workbookViewId="0">
      <selection activeCell="N6" sqref="N6"/>
    </sheetView>
  </sheetViews>
  <sheetFormatPr defaultRowHeight="12.75" x14ac:dyDescent="0.25"/>
  <cols>
    <col min="1" max="2" width="5.140625" style="2" hidden="1" customWidth="1"/>
    <col min="3" max="3" width="27.28515625" style="2" customWidth="1"/>
    <col min="4" max="4" width="21.5703125" style="2" customWidth="1"/>
    <col min="5" max="5" width="17.140625" style="2" bestFit="1" customWidth="1"/>
    <col min="6" max="6" width="17" style="2" customWidth="1"/>
    <col min="7" max="7" width="14.42578125" style="2" customWidth="1"/>
    <col min="8" max="8" width="34.5703125" style="2" customWidth="1"/>
    <col min="9" max="9" width="44.28515625" style="2"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80</v>
      </c>
      <c r="E1" s="5" t="s">
        <v>2</v>
      </c>
      <c r="F1" s="5" t="s">
        <v>43</v>
      </c>
      <c r="G1" s="6"/>
      <c r="H1" s="7"/>
      <c r="I1" s="8"/>
      <c r="J1" s="9"/>
    </row>
    <row r="2" spans="1:10" x14ac:dyDescent="0.2">
      <c r="A2" s="1"/>
      <c r="C2" s="10" t="s">
        <v>4</v>
      </c>
      <c r="D2" s="11" t="s">
        <v>81</v>
      </c>
      <c r="E2" s="12" t="s">
        <v>6</v>
      </c>
      <c r="F2" s="13" t="s">
        <v>74</v>
      </c>
      <c r="G2" s="12"/>
      <c r="H2" s="14"/>
      <c r="I2" s="15"/>
      <c r="J2" s="16"/>
    </row>
    <row r="3" spans="1:10" s="18" customFormat="1" ht="15.75" thickBot="1" x14ac:dyDescent="0.3">
      <c r="A3" s="17"/>
      <c r="C3" s="19" t="s">
        <v>8</v>
      </c>
      <c r="D3" s="20">
        <v>0</v>
      </c>
      <c r="H3" s="100"/>
      <c r="I3" s="100"/>
      <c r="J3" s="101"/>
    </row>
    <row r="4" spans="1:10" ht="43.5" thickBot="1" x14ac:dyDescent="0.3">
      <c r="A4" s="1" t="b">
        <v>1</v>
      </c>
      <c r="C4" s="102" t="s">
        <v>9</v>
      </c>
      <c r="D4" s="103"/>
      <c r="E4" s="104"/>
      <c r="F4" s="21" t="s">
        <v>10</v>
      </c>
      <c r="G4" s="22" t="s">
        <v>11</v>
      </c>
      <c r="H4" s="23" t="s">
        <v>12</v>
      </c>
      <c r="I4" s="22" t="s">
        <v>13</v>
      </c>
      <c r="J4" s="22" t="s">
        <v>14</v>
      </c>
    </row>
    <row r="5" spans="1:10" ht="64.5" customHeight="1" thickBot="1" x14ac:dyDescent="0.3">
      <c r="A5" s="1"/>
      <c r="C5" s="105" t="s">
        <v>51</v>
      </c>
      <c r="D5" s="106"/>
      <c r="E5" s="107"/>
      <c r="F5" s="95">
        <v>33.340000000000003</v>
      </c>
      <c r="G5" s="25">
        <v>100</v>
      </c>
      <c r="H5" s="26" t="s">
        <v>20</v>
      </c>
      <c r="I5" s="27" t="s">
        <v>102</v>
      </c>
      <c r="J5" s="108">
        <f>G9/F9</f>
        <v>1</v>
      </c>
    </row>
    <row r="6" spans="1:10" ht="51.75" thickBot="1" x14ac:dyDescent="0.3">
      <c r="A6" s="1"/>
      <c r="C6" s="114" t="s">
        <v>53</v>
      </c>
      <c r="D6" s="115"/>
      <c r="E6" s="116"/>
      <c r="F6" s="95">
        <v>33.33</v>
      </c>
      <c r="G6" s="25">
        <v>100</v>
      </c>
      <c r="H6" s="29" t="s">
        <v>50</v>
      </c>
      <c r="I6" s="28" t="s">
        <v>103</v>
      </c>
      <c r="J6" s="109"/>
    </row>
    <row r="7" spans="1:10" ht="64.5" customHeight="1" thickBot="1" x14ac:dyDescent="0.3">
      <c r="A7" s="1"/>
      <c r="C7" s="117" t="s">
        <v>79</v>
      </c>
      <c r="D7" s="118"/>
      <c r="E7" s="119"/>
      <c r="F7" s="95">
        <v>33.33</v>
      </c>
      <c r="G7" s="25">
        <v>100</v>
      </c>
      <c r="H7" s="94" t="s">
        <v>54</v>
      </c>
      <c r="I7" s="28" t="s">
        <v>104</v>
      </c>
      <c r="J7" s="109"/>
    </row>
    <row r="8" spans="1:10" ht="18.75" thickBot="1" x14ac:dyDescent="0.3">
      <c r="A8" s="1"/>
      <c r="C8" s="123" t="s">
        <v>23</v>
      </c>
      <c r="D8" s="124"/>
      <c r="E8" s="125"/>
      <c r="F8" s="31">
        <f>SUM(F5:F7)</f>
        <v>100</v>
      </c>
      <c r="G8" s="31">
        <f>SUM(G5:G7)</f>
        <v>300</v>
      </c>
      <c r="H8" s="32"/>
      <c r="I8" s="33"/>
      <c r="J8" s="34"/>
    </row>
    <row r="9" spans="1:10" ht="20.25" thickBot="1" x14ac:dyDescent="0.3">
      <c r="A9" s="35"/>
      <c r="B9" s="36"/>
      <c r="C9" s="126" t="s">
        <v>24</v>
      </c>
      <c r="D9" s="127"/>
      <c r="E9" s="128"/>
      <c r="F9" s="37">
        <v>50</v>
      </c>
      <c r="G9" s="38">
        <f>G8/3/F8*F9</f>
        <v>50</v>
      </c>
      <c r="H9" s="39"/>
      <c r="I9" s="40"/>
      <c r="J9" s="41"/>
    </row>
    <row r="10" spans="1:10" ht="13.5" thickBot="1" x14ac:dyDescent="0.3">
      <c r="A10" s="1" t="b">
        <v>1</v>
      </c>
      <c r="C10" s="42"/>
      <c r="D10" s="43"/>
      <c r="E10" s="43"/>
      <c r="F10" s="129" t="s">
        <v>25</v>
      </c>
      <c r="G10" s="130"/>
      <c r="H10" s="130"/>
      <c r="I10" s="130"/>
      <c r="J10" s="131"/>
    </row>
    <row r="11" spans="1:10" ht="21" thickBot="1" x14ac:dyDescent="0.3">
      <c r="A11" s="1" t="b">
        <v>1</v>
      </c>
      <c r="C11" s="132" t="s">
        <v>26</v>
      </c>
      <c r="D11" s="133"/>
      <c r="E11" s="44" t="s">
        <v>10</v>
      </c>
      <c r="F11" s="45">
        <v>1</v>
      </c>
      <c r="G11" s="45">
        <v>2</v>
      </c>
      <c r="H11" s="45">
        <v>3</v>
      </c>
      <c r="I11" s="45">
        <v>4</v>
      </c>
      <c r="J11" s="46">
        <v>5</v>
      </c>
    </row>
    <row r="12" spans="1:10" ht="18" x14ac:dyDescent="0.25">
      <c r="A12" s="1" t="e">
        <f>IF(#REF!=TRUE,TRUE,"")</f>
        <v>#REF!</v>
      </c>
      <c r="C12" s="134" t="s">
        <v>27</v>
      </c>
      <c r="D12" s="135"/>
      <c r="E12" s="47">
        <v>20</v>
      </c>
      <c r="F12" s="48"/>
      <c r="G12" s="48"/>
      <c r="H12" s="48"/>
      <c r="I12" s="48"/>
      <c r="J12" s="49" t="s">
        <v>28</v>
      </c>
    </row>
    <row r="13" spans="1:10" ht="18" x14ac:dyDescent="0.25">
      <c r="A13" s="1"/>
      <c r="C13" s="136" t="s">
        <v>29</v>
      </c>
      <c r="D13" s="137"/>
      <c r="E13" s="47">
        <v>20</v>
      </c>
      <c r="F13" s="50"/>
      <c r="G13" s="50"/>
      <c r="H13" s="50"/>
      <c r="I13" s="50"/>
      <c r="J13" s="51" t="s">
        <v>28</v>
      </c>
    </row>
    <row r="14" spans="1:10" ht="18" x14ac:dyDescent="0.25">
      <c r="A14" s="1"/>
      <c r="C14" s="136" t="s">
        <v>30</v>
      </c>
      <c r="D14" s="137"/>
      <c r="E14" s="47">
        <v>20</v>
      </c>
      <c r="F14" s="50"/>
      <c r="G14" s="50"/>
      <c r="H14" s="50"/>
      <c r="I14" s="50"/>
      <c r="J14" s="51" t="s">
        <v>28</v>
      </c>
    </row>
    <row r="15" spans="1:10" ht="18" x14ac:dyDescent="0.25">
      <c r="A15" s="1"/>
      <c r="C15" s="136" t="s">
        <v>31</v>
      </c>
      <c r="D15" s="137"/>
      <c r="E15" s="47">
        <v>20</v>
      </c>
      <c r="F15" s="50"/>
      <c r="G15" s="50"/>
      <c r="H15" s="50"/>
      <c r="I15" s="50"/>
      <c r="J15" s="51" t="s">
        <v>28</v>
      </c>
    </row>
    <row r="16" spans="1:10" ht="18.75" thickBot="1" x14ac:dyDescent="0.3">
      <c r="A16" s="1"/>
      <c r="C16" s="138" t="s">
        <v>32</v>
      </c>
      <c r="D16" s="139"/>
      <c r="E16" s="47">
        <v>20</v>
      </c>
      <c r="F16" s="50"/>
      <c r="G16" s="50"/>
      <c r="H16" s="50"/>
      <c r="I16" s="50"/>
      <c r="J16" s="51" t="s">
        <v>28</v>
      </c>
    </row>
    <row r="17" spans="1:10" ht="15" thickBot="1" x14ac:dyDescent="0.3">
      <c r="A17" s="1" t="b">
        <v>1</v>
      </c>
      <c r="C17" s="140" t="s">
        <v>33</v>
      </c>
      <c r="D17" s="141"/>
      <c r="E17" s="52">
        <f>SUM(E11:E16)</f>
        <v>100</v>
      </c>
      <c r="F17" s="53">
        <f>(IF(F12="X",F11,"0")*$E12)+(IF(F13="X",F11,"0")*$E13)+(IF(F14="X",F11,"0")*$E14)+(IF(F15="X",F11,"0")*$E15)+(IF(F16="X",F11,"0")*$E16)</f>
        <v>0</v>
      </c>
      <c r="G17" s="53">
        <f>(IF(G12="X",G11,"0")*$E12)+(IF(G13="X",G11,"0")*$E13)+(IF(G14="X",G11,"0")*$E14)+(IF(G15="X",G11,"0")*$E15)+(IF(G16="X",G11,"0")*$E16)</f>
        <v>0</v>
      </c>
      <c r="H17" s="53">
        <f>(IF(H12="X",H11,"0")*$E12)+(IF(H13="X",H11,"0")*$E13)+(IF(H14="X",H11,"0")*$E14)+(IF(H15="X",H11,"0")*$E15)+(IF(H16="X",H11,"0")*$E16)</f>
        <v>0</v>
      </c>
      <c r="I17" s="53">
        <f>(IF(I12="X",I11,"0")*$E12)+(IF(I13="X",I11,"0")*$E13)+(IF(I14="X",I11,"0")*$E14)+(IF(I15="X",I11,"0")*$E15)+(IF(I16="X",I11,"0")*$E16)</f>
        <v>0</v>
      </c>
      <c r="J17" s="54">
        <f>((IF(J12="X",J11,"0")*$E12)+(IF(J13="X",J11,"0")*$E13)+(IF(J14="X",J11,"0")*$E14)+(IF(J15="X",J11,"0")*$E15)+(IF(J16="X",J11,"0")*$E16))</f>
        <v>500</v>
      </c>
    </row>
    <row r="18" spans="1:10" ht="18.75" thickBot="1" x14ac:dyDescent="0.3">
      <c r="A18" s="1" t="b">
        <v>1</v>
      </c>
      <c r="C18" s="142" t="s">
        <v>34</v>
      </c>
      <c r="D18" s="143"/>
      <c r="E18" s="55">
        <v>50</v>
      </c>
      <c r="F18" s="56">
        <f>E18/E17*F17</f>
        <v>0</v>
      </c>
      <c r="G18" s="56">
        <f>E18/E17*G17</f>
        <v>0</v>
      </c>
      <c r="H18" s="56">
        <f>E18/E17*H17</f>
        <v>0</v>
      </c>
      <c r="I18" s="56">
        <f>E18/E17*I17</f>
        <v>0</v>
      </c>
      <c r="J18" s="57">
        <f>E18/E17*J17</f>
        <v>250</v>
      </c>
    </row>
    <row r="19" spans="1:10" ht="18.75" thickBot="1" x14ac:dyDescent="0.3">
      <c r="A19" s="1" t="b">
        <v>1</v>
      </c>
      <c r="C19" s="58"/>
      <c r="D19" s="59"/>
      <c r="E19" s="60"/>
      <c r="F19" s="61" t="s">
        <v>35</v>
      </c>
      <c r="G19" s="62"/>
      <c r="H19" s="63">
        <f>G9/100</f>
        <v>0.5</v>
      </c>
      <c r="I19" s="64"/>
      <c r="J19" s="65"/>
    </row>
    <row r="20" spans="1:10" ht="24.75" thickBot="1" x14ac:dyDescent="0.3">
      <c r="A20" s="1" t="b">
        <v>1</v>
      </c>
      <c r="C20" s="58" t="s">
        <v>36</v>
      </c>
      <c r="D20" s="59"/>
      <c r="E20" s="66"/>
      <c r="F20" s="61" t="s">
        <v>37</v>
      </c>
      <c r="G20" s="67">
        <f>SUM(F18:J18)/300*E17</f>
        <v>83.333333333333343</v>
      </c>
      <c r="H20" s="68">
        <f>G20/100*60/100</f>
        <v>0.50000000000000011</v>
      </c>
      <c r="I20" s="69"/>
      <c r="J20" s="70"/>
    </row>
    <row r="21" spans="1:10" ht="18.75" thickBot="1" x14ac:dyDescent="0.3">
      <c r="A21" s="1" t="b">
        <v>1</v>
      </c>
      <c r="C21" s="71"/>
      <c r="D21" s="72"/>
      <c r="E21" s="73"/>
      <c r="F21" s="61" t="s">
        <v>38</v>
      </c>
      <c r="G21" s="62"/>
      <c r="H21" s="68">
        <f>SUM(H19:H20)</f>
        <v>1</v>
      </c>
      <c r="I21" s="74"/>
      <c r="J21" s="75"/>
    </row>
    <row r="22" spans="1:10" ht="18.75" thickBot="1" x14ac:dyDescent="0.3">
      <c r="A22" s="1"/>
      <c r="C22" s="76"/>
      <c r="D22" s="77"/>
      <c r="E22" s="78"/>
      <c r="F22" s="61" t="s">
        <v>39</v>
      </c>
      <c r="G22" s="62"/>
      <c r="H22" s="79">
        <f>D3*H21</f>
        <v>0</v>
      </c>
      <c r="I22" s="80"/>
      <c r="J22" s="81"/>
    </row>
    <row r="23" spans="1:10" ht="14.25" x14ac:dyDescent="0.25">
      <c r="A23" s="1"/>
      <c r="C23" s="82"/>
      <c r="D23" s="83" t="s">
        <v>40</v>
      </c>
      <c r="E23" s="84"/>
      <c r="F23" s="85"/>
      <c r="G23" s="84"/>
      <c r="H23" s="84"/>
      <c r="I23" s="84"/>
      <c r="J23" s="86"/>
    </row>
    <row r="24" spans="1:10" ht="15" x14ac:dyDescent="0.25">
      <c r="A24" s="1"/>
      <c r="C24" s="120"/>
      <c r="D24" s="121"/>
      <c r="E24" s="121"/>
      <c r="F24" s="121"/>
      <c r="G24" s="121"/>
      <c r="H24" s="121"/>
      <c r="I24" s="121"/>
      <c r="J24" s="122"/>
    </row>
    <row r="25" spans="1:10" x14ac:dyDescent="0.25">
      <c r="A25" s="1"/>
      <c r="C25" s="87"/>
      <c r="D25" s="88"/>
      <c r="E25" s="88"/>
      <c r="F25" s="88"/>
      <c r="G25" s="88"/>
      <c r="H25" s="88"/>
      <c r="I25" s="88"/>
      <c r="J25" s="89"/>
    </row>
    <row r="26" spans="1:10" x14ac:dyDescent="0.25">
      <c r="A26" s="1"/>
      <c r="C26" s="87"/>
      <c r="D26" s="88"/>
      <c r="E26" s="88"/>
      <c r="F26" s="88"/>
      <c r="G26" s="88"/>
      <c r="H26" s="88"/>
      <c r="I26" s="88"/>
      <c r="J26" s="89"/>
    </row>
    <row r="27" spans="1:10" ht="13.5" thickBot="1" x14ac:dyDescent="0.3">
      <c r="A27" s="1"/>
      <c r="C27" s="90"/>
      <c r="D27" s="91"/>
      <c r="E27" s="91"/>
      <c r="F27" s="91"/>
      <c r="G27" s="91"/>
      <c r="H27" s="91"/>
      <c r="I27" s="91"/>
      <c r="J27" s="92"/>
    </row>
    <row r="28" spans="1:10" x14ac:dyDescent="0.25">
      <c r="C28" s="88"/>
      <c r="D28" s="88"/>
      <c r="E28" s="88"/>
      <c r="F28" s="88"/>
      <c r="G28" s="88"/>
      <c r="H28" s="88"/>
      <c r="I28" s="88"/>
      <c r="J28" s="88"/>
    </row>
  </sheetData>
  <mergeCells count="18">
    <mergeCell ref="C24:J24"/>
    <mergeCell ref="C8:E8"/>
    <mergeCell ref="C9:E9"/>
    <mergeCell ref="F10:J10"/>
    <mergeCell ref="C11:D11"/>
    <mergeCell ref="C12:D12"/>
    <mergeCell ref="C13:D13"/>
    <mergeCell ref="C14:D14"/>
    <mergeCell ref="C15:D15"/>
    <mergeCell ref="C16:D16"/>
    <mergeCell ref="C17:D17"/>
    <mergeCell ref="C18:D18"/>
    <mergeCell ref="H3:J3"/>
    <mergeCell ref="C4:E4"/>
    <mergeCell ref="C5:E5"/>
    <mergeCell ref="J5:J7"/>
    <mergeCell ref="C6:E6"/>
    <mergeCell ref="C7:E7"/>
  </mergeCells>
  <pageMargins left="0.7" right="0.7" top="0.75" bottom="0.75" header="0.3" footer="0.3"/>
  <pageSetup paperSize="9" scale="67" fitToHeight="0" orientation="landscape"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1</vt:i4>
      </vt:variant>
    </vt:vector>
  </HeadingPairs>
  <TitlesOfParts>
    <vt:vector size="8" baseType="lpstr">
      <vt:lpstr>mogni</vt:lpstr>
      <vt:lpstr>giacomotti</vt:lpstr>
      <vt:lpstr>contabile</vt:lpstr>
      <vt:lpstr>lanfranchi</vt:lpstr>
      <vt:lpstr>tecnico</vt:lpstr>
      <vt:lpstr>barbieri</vt:lpstr>
      <vt:lpstr>stillio</vt:lpstr>
      <vt:lpstr>mogni!Area_stampa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Segretario Comunale</dc:creator>
  <cp:lastModifiedBy>Claudia Mogni</cp:lastModifiedBy>
  <cp:lastPrinted>2021-04-08T11:04:56Z</cp:lastPrinted>
  <dcterms:created xsi:type="dcterms:W3CDTF">2021-03-05T15:16:18Z</dcterms:created>
  <dcterms:modified xsi:type="dcterms:W3CDTF">2021-04-08T11:09:14Z</dcterms:modified>
</cp:coreProperties>
</file>