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segretario.comunale\Desktop\valutazioni 2018\"/>
    </mc:Choice>
  </mc:AlternateContent>
  <xr:revisionPtr revIDLastSave="0" documentId="8_{B35DA709-1C80-463C-97CB-42410DBB1817}" xr6:coauthVersionLast="41" xr6:coauthVersionMax="41" xr10:uidLastSave="{00000000-0000-0000-0000-000000000000}"/>
  <bookViews>
    <workbookView xWindow="-120" yWindow="-120" windowWidth="29040" windowHeight="15840" activeTab="6" xr2:uid="{00000000-000D-0000-FFFF-FFFF00000000}"/>
  </bookViews>
  <sheets>
    <sheet name="MOGNI" sheetId="1" r:id="rId1"/>
    <sheet name="GIACOMOTTI" sheetId="2" r:id="rId2"/>
    <sheet name="CONTABILE" sheetId="3" r:id="rId3"/>
    <sheet name="STILLIO" sheetId="8" r:id="rId4"/>
    <sheet name="SPARPAGLIONE" sheetId="4" r:id="rId5"/>
    <sheet name="LANFRANCHI" sheetId="5" r:id="rId6"/>
    <sheet name="PRIA" sheetId="6" r:id="rId7"/>
    <sheet name="MARCHESE" sheetId="7" r:id="rId8"/>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0" i="8" l="1"/>
  <c r="E10" i="8"/>
  <c r="C19" i="8"/>
  <c r="D19" i="8"/>
  <c r="E19" i="8"/>
  <c r="F19" i="8"/>
  <c r="G19" i="8"/>
  <c r="D20" i="8"/>
  <c r="F20" i="8"/>
  <c r="E20" i="8" l="1"/>
  <c r="E11" i="8"/>
  <c r="F21" i="8" s="1"/>
  <c r="G20" i="8"/>
  <c r="J21" i="2"/>
  <c r="E22" i="8" l="1"/>
  <c r="F22" i="8" s="1"/>
  <c r="F23" i="8" s="1"/>
  <c r="F24" i="8" s="1"/>
  <c r="H4" i="8"/>
  <c r="F6" i="7"/>
  <c r="F7" i="7"/>
  <c r="F5" i="7"/>
  <c r="F13" i="4"/>
  <c r="F10" i="3"/>
  <c r="J17" i="7"/>
  <c r="I17" i="7"/>
  <c r="H17" i="7"/>
  <c r="G17" i="7"/>
  <c r="F17" i="7"/>
  <c r="E17" i="7"/>
  <c r="I18" i="7" s="1"/>
  <c r="A12" i="7"/>
  <c r="G8" i="7"/>
  <c r="J18" i="6"/>
  <c r="I18" i="6"/>
  <c r="H18" i="6"/>
  <c r="G18" i="6"/>
  <c r="F18" i="6"/>
  <c r="E18" i="6"/>
  <c r="I19" i="6" s="1"/>
  <c r="A13" i="6"/>
  <c r="G9" i="6"/>
  <c r="J19" i="5"/>
  <c r="I19" i="5"/>
  <c r="H19" i="5"/>
  <c r="G19" i="5"/>
  <c r="F19" i="5"/>
  <c r="E19" i="5"/>
  <c r="I20" i="5" s="1"/>
  <c r="A14" i="5"/>
  <c r="G10" i="5"/>
  <c r="F9" i="5"/>
  <c r="F8" i="5"/>
  <c r="F7" i="5"/>
  <c r="F6" i="5"/>
  <c r="F5" i="5"/>
  <c r="F10" i="5" s="1"/>
  <c r="J22" i="4"/>
  <c r="I22" i="4"/>
  <c r="H22" i="4"/>
  <c r="G22" i="4"/>
  <c r="F22" i="4"/>
  <c r="E22" i="4"/>
  <c r="I23" i="4" s="1"/>
  <c r="A17" i="4"/>
  <c r="G13" i="4"/>
  <c r="J19" i="3"/>
  <c r="I19" i="3"/>
  <c r="H19" i="3"/>
  <c r="G19" i="3"/>
  <c r="F19" i="3"/>
  <c r="E19" i="3"/>
  <c r="I20" i="3" s="1"/>
  <c r="A14" i="3"/>
  <c r="G10" i="3"/>
  <c r="G11" i="3" s="1"/>
  <c r="I21" i="2"/>
  <c r="H21" i="2"/>
  <c r="G21" i="2"/>
  <c r="F21" i="2"/>
  <c r="E21" i="2"/>
  <c r="I22" i="2" s="1"/>
  <c r="A16" i="2"/>
  <c r="G12" i="2"/>
  <c r="F12" i="2"/>
  <c r="G14" i="4" l="1"/>
  <c r="G13" i="2"/>
  <c r="J5" i="4"/>
  <c r="G23" i="4"/>
  <c r="G11" i="5"/>
  <c r="J5" i="5" s="1"/>
  <c r="F9" i="6"/>
  <c r="G10" i="6" s="1"/>
  <c r="F8" i="7"/>
  <c r="G9" i="7" s="1"/>
  <c r="G20" i="3"/>
  <c r="F18" i="7"/>
  <c r="H18" i="7"/>
  <c r="J18" i="7"/>
  <c r="G18" i="7"/>
  <c r="F19" i="6"/>
  <c r="H19" i="6"/>
  <c r="J19" i="6"/>
  <c r="G19" i="6"/>
  <c r="F20" i="5"/>
  <c r="H20" i="5"/>
  <c r="J20" i="5"/>
  <c r="G20" i="5"/>
  <c r="H24" i="4"/>
  <c r="F23" i="4"/>
  <c r="H23" i="4"/>
  <c r="J23" i="4"/>
  <c r="F20" i="3"/>
  <c r="H20" i="3"/>
  <c r="J20" i="3"/>
  <c r="F22" i="2"/>
  <c r="H22" i="2"/>
  <c r="J22" i="2"/>
  <c r="G22" i="2"/>
  <c r="F9" i="1"/>
  <c r="F6" i="1"/>
  <c r="F7" i="1"/>
  <c r="F8" i="1"/>
  <c r="F5" i="1"/>
  <c r="J19" i="1"/>
  <c r="I19" i="1"/>
  <c r="H19" i="1"/>
  <c r="G19" i="1"/>
  <c r="F19" i="1"/>
  <c r="E19" i="1"/>
  <c r="I20" i="1" s="1"/>
  <c r="A14" i="1"/>
  <c r="G10" i="1"/>
  <c r="F10" i="1" l="1"/>
  <c r="J5" i="6"/>
  <c r="H20" i="6"/>
  <c r="H21" i="5"/>
  <c r="G11" i="1"/>
  <c r="G21" i="6"/>
  <c r="H21" i="6" s="1"/>
  <c r="G22" i="5"/>
  <c r="H22" i="5" s="1"/>
  <c r="G24" i="2"/>
  <c r="H24" i="2" s="1"/>
  <c r="G25" i="4"/>
  <c r="H25" i="4" s="1"/>
  <c r="H26" i="4" s="1"/>
  <c r="H27" i="4" s="1"/>
  <c r="G20" i="7"/>
  <c r="H20" i="7" s="1"/>
  <c r="G22" i="3"/>
  <c r="H22" i="3" s="1"/>
  <c r="H19" i="7"/>
  <c r="J5" i="7"/>
  <c r="J5" i="3"/>
  <c r="H21" i="3"/>
  <c r="H23" i="3" s="1"/>
  <c r="H24" i="3" s="1"/>
  <c r="H23" i="2"/>
  <c r="J5" i="2"/>
  <c r="F20" i="1"/>
  <c r="H20" i="1"/>
  <c r="J20" i="1"/>
  <c r="G20" i="1"/>
  <c r="H22" i="6" l="1"/>
  <c r="H23" i="6" s="1"/>
  <c r="H23" i="5"/>
  <c r="H24" i="5" s="1"/>
  <c r="H25" i="2"/>
  <c r="H26" i="2" s="1"/>
  <c r="H21" i="7"/>
  <c r="H22" i="7" s="1"/>
  <c r="G22" i="1"/>
  <c r="H22" i="1" s="1"/>
  <c r="H21" i="1"/>
  <c r="J5" i="1"/>
  <c r="H23" i="1" l="1"/>
  <c r="H2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3" authorId="0" shapeId="0" xr:uid="{00000000-0006-0000-0000-000001000000}">
      <text>
        <r>
          <rPr>
            <b/>
            <sz val="8"/>
            <color indexed="81"/>
            <rFont val="Tahoma"/>
            <family val="2"/>
          </rPr>
          <t>si determina con l'assegnazione dell'obiettivo</t>
        </r>
        <r>
          <rPr>
            <sz val="8"/>
            <color indexed="81"/>
            <rFont val="Tahoma"/>
            <family val="2"/>
          </rPr>
          <t xml:space="preserve">
</t>
        </r>
      </text>
    </comment>
    <comment ref="F13" authorId="0" shapeId="0" xr:uid="{00000000-0006-0000-00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3" authorId="0" shapeId="0" xr:uid="{00000000-0006-0000-0000-000003000000}">
      <text>
        <r>
          <rPr>
            <b/>
            <sz val="8"/>
            <color indexed="81"/>
            <rFont val="Tahoma"/>
            <family val="2"/>
          </rPr>
          <t>il comportamento dell'interessato  è stato oggetto di ripetute osservazioni durante l'anno ed è atteso un miglioramento da perseguire nel prossimo periodo.</t>
        </r>
      </text>
    </comment>
    <comment ref="H13" authorId="1" shapeId="0" xr:uid="{00000000-0006-0000-0000-000004000000}">
      <text>
        <r>
          <rPr>
            <b/>
            <sz val="8"/>
            <color indexed="81"/>
            <rFont val="Tahoma"/>
            <family val="2"/>
          </rPr>
          <t>Il comportamento dell'interessato  è accettabile pur tuttavia non concorre a migliorare le prestazioni  dell'organizzazione.</t>
        </r>
      </text>
    </comment>
    <comment ref="I13" authorId="1" shapeId="0" xr:uid="{00000000-0006-0000-0000-000005000000}">
      <text>
        <r>
          <rPr>
            <b/>
            <sz val="8"/>
            <color indexed="81"/>
            <rFont val="Tahoma"/>
            <family val="2"/>
          </rPr>
          <t>Il comportamento dell'interessato  è caratterizzato da prestazioni quantitativamente o qualitativamente apprezzabili ma ancora caratterizzate da spazi di miglioramento.</t>
        </r>
      </text>
    </comment>
    <comment ref="J13" authorId="1" shapeId="0" xr:uid="{00000000-0006-0000-00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4" authorId="1" shapeId="0" xr:uid="{00000000-0006-0000-00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5" authorId="2" shapeId="0" xr:uid="{00000000-0006-0000-00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C16" authorId="2" shapeId="0" xr:uid="{00000000-0006-0000-00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C17" authorId="2" shapeId="0" xr:uid="{00000000-0006-0000-0000-00000A000000}">
      <text>
        <r>
          <rPr>
            <b/>
            <sz val="8"/>
            <color indexed="81"/>
            <rFont val="Tahoma"/>
            <family val="2"/>
          </rPr>
          <t xml:space="preserve">Capacità di relazionarsi con i fruitori comprendendone i bisogni e assumendo un comportamento rispettoso e sollecito. 
</t>
        </r>
      </text>
    </comment>
    <comment ref="C18" authorId="2" shapeId="0" xr:uid="{00000000-0006-0000-00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5" authorId="0" shapeId="0" xr:uid="{00000000-0006-0000-0100-000001000000}">
      <text>
        <r>
          <rPr>
            <b/>
            <sz val="8"/>
            <color indexed="81"/>
            <rFont val="Tahoma"/>
            <family val="2"/>
          </rPr>
          <t>si determina con l'assegnazione dell'obiettivo</t>
        </r>
        <r>
          <rPr>
            <sz val="8"/>
            <color indexed="81"/>
            <rFont val="Tahoma"/>
            <family val="2"/>
          </rPr>
          <t xml:space="preserve">
</t>
        </r>
      </text>
    </comment>
    <comment ref="F15" authorId="0" shapeId="0" xr:uid="{00000000-0006-0000-01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5" authorId="0" shapeId="0" xr:uid="{00000000-0006-0000-0100-000003000000}">
      <text>
        <r>
          <rPr>
            <b/>
            <sz val="8"/>
            <color indexed="81"/>
            <rFont val="Tahoma"/>
            <family val="2"/>
          </rPr>
          <t>il comportamento dell'interessato  è stato oggetto di ripetute osservazioni durante l'anno ed è atteso un miglioramento da perseguire nel prossimo periodo.</t>
        </r>
      </text>
    </comment>
    <comment ref="H15" authorId="1" shapeId="0" xr:uid="{00000000-0006-0000-0100-000004000000}">
      <text>
        <r>
          <rPr>
            <b/>
            <sz val="8"/>
            <color indexed="81"/>
            <rFont val="Tahoma"/>
            <family val="2"/>
          </rPr>
          <t>Il comportamento dell'interessato  è accettabile pur tuttavia non concorre a migliorare le prestazioni  dell'organizzazione.</t>
        </r>
      </text>
    </comment>
    <comment ref="I15" authorId="1" shapeId="0" xr:uid="{00000000-0006-0000-0100-000005000000}">
      <text>
        <r>
          <rPr>
            <b/>
            <sz val="8"/>
            <color indexed="81"/>
            <rFont val="Tahoma"/>
            <family val="2"/>
          </rPr>
          <t>Il comportamento dell'interessato  è caratterizzato da prestazioni quantitativamente o qualitativamente apprezzabili ma ancora caratterizzate da spazi di miglioramento.</t>
        </r>
      </text>
    </comment>
    <comment ref="J15" authorId="1" shapeId="0" xr:uid="{00000000-0006-0000-01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6" authorId="1" shapeId="0" xr:uid="{00000000-0006-0000-01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7" authorId="2" shapeId="0" xr:uid="{00000000-0006-0000-01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C18" authorId="2" shapeId="0" xr:uid="{00000000-0006-0000-01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C19" authorId="2" shapeId="0" xr:uid="{00000000-0006-0000-0100-00000A000000}">
      <text>
        <r>
          <rPr>
            <b/>
            <sz val="8"/>
            <color indexed="81"/>
            <rFont val="Tahoma"/>
            <family val="2"/>
          </rPr>
          <t xml:space="preserve">Capacità di relazionarsi con i fruitori comprendendone i bisogni e assumendo un comportamento rispettoso e sollecito. 
</t>
        </r>
      </text>
    </comment>
    <comment ref="C20" authorId="2" shapeId="0" xr:uid="{00000000-0006-0000-01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3" authorId="0" shapeId="0" xr:uid="{00000000-0006-0000-0200-000001000000}">
      <text>
        <r>
          <rPr>
            <b/>
            <sz val="8"/>
            <color indexed="81"/>
            <rFont val="Tahoma"/>
            <family val="2"/>
          </rPr>
          <t>si determina con l'assegnazione dell'obiettivo</t>
        </r>
        <r>
          <rPr>
            <sz val="8"/>
            <color indexed="81"/>
            <rFont val="Tahoma"/>
            <family val="2"/>
          </rPr>
          <t xml:space="preserve">
</t>
        </r>
      </text>
    </comment>
    <comment ref="F13" authorId="0" shapeId="0" xr:uid="{00000000-0006-0000-02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3" authorId="0" shapeId="0" xr:uid="{00000000-0006-0000-0200-000003000000}">
      <text>
        <r>
          <rPr>
            <b/>
            <sz val="8"/>
            <color indexed="81"/>
            <rFont val="Tahoma"/>
            <family val="2"/>
          </rPr>
          <t>il comportamento dell'interessato  è stato oggetto di ripetute osservazioni durante l'anno ed è atteso un miglioramento da perseguire nel prossimo periodo.</t>
        </r>
      </text>
    </comment>
    <comment ref="H13" authorId="1" shapeId="0" xr:uid="{00000000-0006-0000-0200-000004000000}">
      <text>
        <r>
          <rPr>
            <b/>
            <sz val="8"/>
            <color indexed="81"/>
            <rFont val="Tahoma"/>
            <family val="2"/>
          </rPr>
          <t>Il comportamento dell'interessato  è accettabile pur tuttavia non concorre a migliorare le prestazioni  dell'organizzazione.</t>
        </r>
      </text>
    </comment>
    <comment ref="I13" authorId="1" shapeId="0" xr:uid="{00000000-0006-0000-0200-000005000000}">
      <text>
        <r>
          <rPr>
            <b/>
            <sz val="8"/>
            <color indexed="81"/>
            <rFont val="Tahoma"/>
            <family val="2"/>
          </rPr>
          <t>Il comportamento dell'interessato  è caratterizzato da prestazioni quantitativamente o qualitativamente apprezzabili ma ancora caratterizzate da spazi di miglioramento.</t>
        </r>
      </text>
    </comment>
    <comment ref="J13" authorId="1" shapeId="0" xr:uid="{00000000-0006-0000-02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4" authorId="1" shapeId="0" xr:uid="{00000000-0006-0000-02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5" authorId="2" shapeId="0" xr:uid="{00000000-0006-0000-02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C16" authorId="2" shapeId="0" xr:uid="{00000000-0006-0000-02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C17" authorId="2" shapeId="0" xr:uid="{00000000-0006-0000-0200-00000A000000}">
      <text>
        <r>
          <rPr>
            <b/>
            <sz val="8"/>
            <color indexed="81"/>
            <rFont val="Tahoma"/>
            <family val="2"/>
          </rPr>
          <t xml:space="preserve">Capacità di relazionarsi con i fruitori comprendendone i bisogni e assumendo un comportamento rispettoso e sollecito. 
</t>
        </r>
      </text>
    </comment>
    <comment ref="C18" authorId="2" shapeId="0" xr:uid="{00000000-0006-0000-02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C13" authorId="0" shapeId="0" xr:uid="{00000000-0006-0000-0300-000001000000}">
      <text>
        <r>
          <rPr>
            <b/>
            <sz val="8"/>
            <color indexed="81"/>
            <rFont val="Tahoma"/>
            <family val="2"/>
          </rPr>
          <t>si determina con l'assegnazione dell'obiettivo</t>
        </r>
        <r>
          <rPr>
            <sz val="8"/>
            <color indexed="81"/>
            <rFont val="Tahoma"/>
            <family val="2"/>
          </rPr>
          <t xml:space="preserve">
</t>
        </r>
      </text>
    </comment>
    <comment ref="D13" authorId="0" shapeId="0" xr:uid="{00000000-0006-0000-03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E13" authorId="0" shapeId="0" xr:uid="{00000000-0006-0000-0300-000003000000}">
      <text>
        <r>
          <rPr>
            <b/>
            <sz val="8"/>
            <color indexed="81"/>
            <rFont val="Tahoma"/>
            <family val="2"/>
          </rPr>
          <t>il comportamento dell'interessato  è stato oggetto di ripetute osservazioni durante l'anno ed è atteso un miglioramento da perseguire nel prossimo periodo.</t>
        </r>
      </text>
    </comment>
    <comment ref="F13" authorId="1" shapeId="0" xr:uid="{00000000-0006-0000-0300-000004000000}">
      <text>
        <r>
          <rPr>
            <b/>
            <sz val="8"/>
            <color indexed="81"/>
            <rFont val="Tahoma"/>
            <family val="2"/>
          </rPr>
          <t>Il comportamento dell'interessato  è accettabile pur tuttavia non concorre a migliorare le prestazioni  dell'organizzazione.</t>
        </r>
      </text>
    </comment>
    <comment ref="G13" authorId="1" shapeId="0" xr:uid="{00000000-0006-0000-0300-000005000000}">
      <text>
        <r>
          <rPr>
            <b/>
            <sz val="8"/>
            <color indexed="81"/>
            <rFont val="Tahoma"/>
            <family val="2"/>
          </rPr>
          <t>Il comportamento dell'interessato  è caratterizzato da prestazioni quantitativamente o qualitativamente apprezzabili ma ancora caratterizzate da spazi di miglioramento.</t>
        </r>
      </text>
    </comment>
    <comment ref="H13" authorId="1" shapeId="0" xr:uid="{00000000-0006-0000-03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A14" authorId="1" shapeId="0" xr:uid="{00000000-0006-0000-03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A15" authorId="2" shapeId="0" xr:uid="{00000000-0006-0000-03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A16" authorId="2" shapeId="0" xr:uid="{00000000-0006-0000-03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A17" authorId="2" shapeId="0" xr:uid="{00000000-0006-0000-0300-00000A000000}">
      <text>
        <r>
          <rPr>
            <b/>
            <sz val="8"/>
            <color indexed="81"/>
            <rFont val="Tahoma"/>
            <family val="2"/>
          </rPr>
          <t xml:space="preserve">Capacità di relazionarsi con i fruitori comprendendone i bisogni e assumendo un comportamento rispettoso e sollecito. 
</t>
        </r>
      </text>
    </comment>
    <comment ref="A18" authorId="2" shapeId="0" xr:uid="{00000000-0006-0000-03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6" authorId="0" shapeId="0" xr:uid="{00000000-0006-0000-0400-000001000000}">
      <text>
        <r>
          <rPr>
            <b/>
            <sz val="8"/>
            <color indexed="81"/>
            <rFont val="Tahoma"/>
            <family val="2"/>
          </rPr>
          <t>si determina con l'assegnazione dell'obiettivo</t>
        </r>
        <r>
          <rPr>
            <sz val="8"/>
            <color indexed="81"/>
            <rFont val="Tahoma"/>
            <family val="2"/>
          </rPr>
          <t xml:space="preserve">
</t>
        </r>
      </text>
    </comment>
    <comment ref="F16" authorId="0" shapeId="0" xr:uid="{00000000-0006-0000-04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6" authorId="0" shapeId="0" xr:uid="{00000000-0006-0000-0400-000003000000}">
      <text>
        <r>
          <rPr>
            <b/>
            <sz val="8"/>
            <color indexed="81"/>
            <rFont val="Tahoma"/>
            <family val="2"/>
          </rPr>
          <t>il comportamento dell'interessato  è stato oggetto di ripetute osservazioni durante l'anno ed è atteso un miglioramento da perseguire nel prossimo periodo.</t>
        </r>
      </text>
    </comment>
    <comment ref="H16" authorId="1" shapeId="0" xr:uid="{00000000-0006-0000-0400-000004000000}">
      <text>
        <r>
          <rPr>
            <b/>
            <sz val="8"/>
            <color indexed="81"/>
            <rFont val="Tahoma"/>
            <family val="2"/>
          </rPr>
          <t>Il comportamento dell'interessato  è accettabile pur tuttavia non concorre a migliorare le prestazioni  dell'organizzazione.</t>
        </r>
      </text>
    </comment>
    <comment ref="I16" authorId="1" shapeId="0" xr:uid="{00000000-0006-0000-0400-000005000000}">
      <text>
        <r>
          <rPr>
            <b/>
            <sz val="8"/>
            <color indexed="81"/>
            <rFont val="Tahoma"/>
            <family val="2"/>
          </rPr>
          <t>Il comportamento dell'interessato  è caratterizzato da prestazioni quantitativamente o qualitativamente apprezzabili ma ancora caratterizzate da spazi di miglioramento.</t>
        </r>
      </text>
    </comment>
    <comment ref="J16" authorId="1" shapeId="0" xr:uid="{00000000-0006-0000-04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7" authorId="1" shapeId="0" xr:uid="{00000000-0006-0000-04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8" authorId="2" shapeId="0" xr:uid="{00000000-0006-0000-04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C19" authorId="2" shapeId="0" xr:uid="{00000000-0006-0000-04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C20" authorId="2" shapeId="0" xr:uid="{00000000-0006-0000-0400-00000A000000}">
      <text>
        <r>
          <rPr>
            <b/>
            <sz val="8"/>
            <color indexed="81"/>
            <rFont val="Tahoma"/>
            <family val="2"/>
          </rPr>
          <t xml:space="preserve">Capacità di relazionarsi con i fruitori comprendendone i bisogni e assumendo un comportamento rispettoso e sollecito. 
</t>
        </r>
      </text>
    </comment>
    <comment ref="C21" authorId="2" shapeId="0" xr:uid="{00000000-0006-0000-04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3" authorId="0" shapeId="0" xr:uid="{00000000-0006-0000-0500-000001000000}">
      <text>
        <r>
          <rPr>
            <b/>
            <sz val="8"/>
            <color indexed="81"/>
            <rFont val="Tahoma"/>
            <family val="2"/>
          </rPr>
          <t>si determina con l'assegnazione dell'obiettivo</t>
        </r>
        <r>
          <rPr>
            <sz val="8"/>
            <color indexed="81"/>
            <rFont val="Tahoma"/>
            <family val="2"/>
          </rPr>
          <t xml:space="preserve">
</t>
        </r>
      </text>
    </comment>
    <comment ref="F13" authorId="0" shapeId="0" xr:uid="{00000000-0006-0000-05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3" authorId="0" shapeId="0" xr:uid="{00000000-0006-0000-0500-000003000000}">
      <text>
        <r>
          <rPr>
            <b/>
            <sz val="8"/>
            <color indexed="81"/>
            <rFont val="Tahoma"/>
            <family val="2"/>
          </rPr>
          <t>il comportamento dell'interessato  è stato oggetto di ripetute osservazioni durante l'anno ed è atteso un miglioramento da perseguire nel prossimo periodo.</t>
        </r>
      </text>
    </comment>
    <comment ref="H13" authorId="1" shapeId="0" xr:uid="{00000000-0006-0000-0500-000004000000}">
      <text>
        <r>
          <rPr>
            <b/>
            <sz val="8"/>
            <color indexed="81"/>
            <rFont val="Tahoma"/>
            <family val="2"/>
          </rPr>
          <t>Il comportamento dell'interessato  è accettabile pur tuttavia non concorre a migliorare le prestazioni  dell'organizzazione.</t>
        </r>
      </text>
    </comment>
    <comment ref="I13" authorId="1" shapeId="0" xr:uid="{00000000-0006-0000-0500-000005000000}">
      <text>
        <r>
          <rPr>
            <b/>
            <sz val="8"/>
            <color indexed="81"/>
            <rFont val="Tahoma"/>
            <family val="2"/>
          </rPr>
          <t>Il comportamento dell'interessato  è caratterizzato da prestazioni quantitativamente o qualitativamente apprezzabili ma ancora caratterizzate da spazi di miglioramento.</t>
        </r>
      </text>
    </comment>
    <comment ref="J13" authorId="1" shapeId="0" xr:uid="{00000000-0006-0000-05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4" authorId="1" shapeId="0" xr:uid="{00000000-0006-0000-05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5" authorId="2" shapeId="0" xr:uid="{00000000-0006-0000-05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C16" authorId="2" shapeId="0" xr:uid="{00000000-0006-0000-05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C17" authorId="2" shapeId="0" xr:uid="{00000000-0006-0000-0500-00000A000000}">
      <text>
        <r>
          <rPr>
            <b/>
            <sz val="8"/>
            <color indexed="81"/>
            <rFont val="Tahoma"/>
            <family val="2"/>
          </rPr>
          <t xml:space="preserve">Capacità di relazionarsi con i fruitori comprendendone i bisogni e assumendo un comportamento rispettoso e sollecito. 
</t>
        </r>
      </text>
    </comment>
    <comment ref="C18" authorId="2" shapeId="0" xr:uid="{00000000-0006-0000-05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2" authorId="0" shapeId="0" xr:uid="{00000000-0006-0000-0600-000001000000}">
      <text>
        <r>
          <rPr>
            <b/>
            <sz val="8"/>
            <color indexed="81"/>
            <rFont val="Tahoma"/>
            <family val="2"/>
          </rPr>
          <t>si determina con l'assegnazione dell'obiettivo</t>
        </r>
        <r>
          <rPr>
            <sz val="8"/>
            <color indexed="81"/>
            <rFont val="Tahoma"/>
            <family val="2"/>
          </rPr>
          <t xml:space="preserve">
</t>
        </r>
      </text>
    </comment>
    <comment ref="F12" authorId="0" shapeId="0" xr:uid="{00000000-0006-0000-06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2" authorId="0" shapeId="0" xr:uid="{00000000-0006-0000-0600-000003000000}">
      <text>
        <r>
          <rPr>
            <b/>
            <sz val="8"/>
            <color indexed="81"/>
            <rFont val="Tahoma"/>
            <family val="2"/>
          </rPr>
          <t>il comportamento dell'interessato  è stato oggetto di ripetute osservazioni durante l'anno ed è atteso un miglioramento da perseguire nel prossimo periodo.</t>
        </r>
      </text>
    </comment>
    <comment ref="H12" authorId="1" shapeId="0" xr:uid="{00000000-0006-0000-0600-000004000000}">
      <text>
        <r>
          <rPr>
            <b/>
            <sz val="8"/>
            <color indexed="81"/>
            <rFont val="Tahoma"/>
            <family val="2"/>
          </rPr>
          <t>Il comportamento dell'interessato  è accettabile pur tuttavia non concorre a migliorare le prestazioni  dell'organizzazione.</t>
        </r>
      </text>
    </comment>
    <comment ref="I12" authorId="1" shapeId="0" xr:uid="{00000000-0006-0000-0600-000005000000}">
      <text>
        <r>
          <rPr>
            <b/>
            <sz val="8"/>
            <color indexed="81"/>
            <rFont val="Tahoma"/>
            <family val="2"/>
          </rPr>
          <t>Il comportamento dell'interessato  è caratterizzato da prestazioni quantitativamente o qualitativamente apprezzabili ma ancora caratterizzate da spazi di miglioramento.</t>
        </r>
      </text>
    </comment>
    <comment ref="J12" authorId="1" shapeId="0" xr:uid="{00000000-0006-0000-06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3" authorId="1" shapeId="0" xr:uid="{00000000-0006-0000-06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4" authorId="2" shapeId="0" xr:uid="{00000000-0006-0000-06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C15" authorId="2" shapeId="0" xr:uid="{00000000-0006-0000-06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C16" authorId="2" shapeId="0" xr:uid="{00000000-0006-0000-0600-00000A000000}">
      <text>
        <r>
          <rPr>
            <b/>
            <sz val="8"/>
            <color indexed="81"/>
            <rFont val="Tahoma"/>
            <family val="2"/>
          </rPr>
          <t xml:space="preserve">Capacità di relazionarsi con i fruitori comprendendone i bisogni e assumendo un comportamento rispettoso e sollecito. 
</t>
        </r>
      </text>
    </comment>
    <comment ref="C17" authorId="2" shapeId="0" xr:uid="{00000000-0006-0000-06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d.grimaldi</author>
    <author>Pa1 Dasein S.p.A.</author>
    <author>Grimaldi</author>
  </authors>
  <commentList>
    <comment ref="E11" authorId="0" shapeId="0" xr:uid="{00000000-0006-0000-0700-000001000000}">
      <text>
        <r>
          <rPr>
            <b/>
            <sz val="8"/>
            <color indexed="81"/>
            <rFont val="Tahoma"/>
            <family val="2"/>
          </rPr>
          <t>si determina con l'assegnazione dell'obiettivo</t>
        </r>
        <r>
          <rPr>
            <sz val="8"/>
            <color indexed="81"/>
            <rFont val="Tahoma"/>
            <family val="2"/>
          </rPr>
          <t xml:space="preserve">
</t>
        </r>
      </text>
    </comment>
    <comment ref="F11" authorId="0" shapeId="0" xr:uid="{00000000-0006-0000-0700-000002000000}">
      <text>
        <r>
          <rPr>
            <b/>
            <sz val="8"/>
            <color indexed="81"/>
            <rFont val="Tahoma"/>
            <family val="2"/>
          </rPr>
          <t>il comportamento dell'interessato è stato oggetto di contestazioni disciplinari, oppure  non  ha determinato  nessun apporto alla struttura organizzativa.</t>
        </r>
        <r>
          <rPr>
            <sz val="8"/>
            <color indexed="81"/>
            <rFont val="Tahoma"/>
            <family val="2"/>
          </rPr>
          <t xml:space="preserve">
</t>
        </r>
      </text>
    </comment>
    <comment ref="G11" authorId="0" shapeId="0" xr:uid="{00000000-0006-0000-0700-000003000000}">
      <text>
        <r>
          <rPr>
            <b/>
            <sz val="8"/>
            <color indexed="81"/>
            <rFont val="Tahoma"/>
            <family val="2"/>
          </rPr>
          <t>il comportamento dell'interessato  è stato oggetto di ripetute osservazioni durante l'anno ed è atteso un miglioramento da perseguire nel prossimo periodo.</t>
        </r>
      </text>
    </comment>
    <comment ref="H11" authorId="1" shapeId="0" xr:uid="{00000000-0006-0000-0700-000004000000}">
      <text>
        <r>
          <rPr>
            <b/>
            <sz val="8"/>
            <color indexed="81"/>
            <rFont val="Tahoma"/>
            <family val="2"/>
          </rPr>
          <t>Il comportamento dell'interessato  è accettabile pur tuttavia non concorre a migliorare le prestazioni  dell'organizzazione.</t>
        </r>
      </text>
    </comment>
    <comment ref="I11" authorId="1" shapeId="0" xr:uid="{00000000-0006-0000-0700-000005000000}">
      <text>
        <r>
          <rPr>
            <b/>
            <sz val="8"/>
            <color indexed="81"/>
            <rFont val="Tahoma"/>
            <family val="2"/>
          </rPr>
          <t>Il comportamento dell'interessato  è caratterizzato da prestazioni quantitativamente o qualitativamente apprezzabili ma ancora caratterizzate da spazi di miglioramento.</t>
        </r>
      </text>
    </comment>
    <comment ref="J11" authorId="1" shapeId="0" xr:uid="{00000000-0006-0000-0700-000006000000}">
      <text>
        <r>
          <rPr>
            <b/>
            <sz val="8"/>
            <color indexed="81"/>
            <rFont val="Tahoma"/>
            <family val="2"/>
          </rPr>
          <t>Il comportamento dell'interessato  è caratterizzato da prestazioni ineccepibili sia sotto il  profilo quantitativo che qualitativo, ovvero concorre a migliorare l'expertise dell' organizzazione.</t>
        </r>
      </text>
    </comment>
    <comment ref="C12" authorId="1" shapeId="0" xr:uid="{00000000-0006-0000-0700-000007000000}">
      <text>
        <r>
          <rPr>
            <b/>
            <sz val="8"/>
            <color indexed="81"/>
            <rFont val="Tahoma"/>
            <family val="2"/>
          </rPr>
          <t xml:space="preserve">Presenza nel luogo, nel tempo di lavoro in termini cognitivi, relazionali e fisici.
Disponibilità ad adattare il tempo di  lavoro agli obiettivi gestionali concordati e ad accogliere ulteriori esigenze dell'ente.
 </t>
        </r>
      </text>
    </comment>
    <comment ref="C13" authorId="2" shapeId="0" xr:uid="{00000000-0006-0000-0700-000008000000}">
      <text>
        <r>
          <rPr>
            <b/>
            <sz val="8"/>
            <color indexed="81"/>
            <rFont val="Tahoma"/>
            <family val="2"/>
          </rPr>
          <t xml:space="preserve">Capacità di svolgere in autonomia, con affidabilità e padronanza, il lavoro assegnato e di ricercare gli strumenti adeguati per la realizzazione dello stesso.
 </t>
        </r>
      </text>
    </comment>
    <comment ref="C14" authorId="2" shapeId="0" xr:uid="{00000000-0006-0000-0700-000009000000}">
      <text>
        <r>
          <rPr>
            <b/>
            <sz val="8"/>
            <color indexed="81"/>
            <rFont val="Tahoma"/>
            <family val="2"/>
          </rPr>
          <t>Capacità di predisporre o proporre soluzioni operative funzionali all'attività lavorativa.</t>
        </r>
        <r>
          <rPr>
            <sz val="8"/>
            <color indexed="81"/>
            <rFont val="Tahoma"/>
            <family val="2"/>
          </rPr>
          <t xml:space="preserve">
</t>
        </r>
      </text>
    </comment>
    <comment ref="C15" authorId="2" shapeId="0" xr:uid="{00000000-0006-0000-0700-00000A000000}">
      <text>
        <r>
          <rPr>
            <b/>
            <sz val="8"/>
            <color indexed="81"/>
            <rFont val="Tahoma"/>
            <family val="2"/>
          </rPr>
          <t xml:space="preserve">Capacità di relazionarsi con i fruitori comprendendone i bisogni e assumendo un comportamento rispettoso e sollecito. 
</t>
        </r>
      </text>
    </comment>
    <comment ref="C16" authorId="2" shapeId="0" xr:uid="{00000000-0006-0000-0700-00000B000000}">
      <text>
        <r>
          <rPr>
            <b/>
            <sz val="8"/>
            <color indexed="81"/>
            <rFont val="Tahoma"/>
            <family val="2"/>
          </rPr>
          <t>Capacità di farsi carico dei problemi posti utilizzando conoscenze e capacità proprie tese alla loro risoluzione promuovendo implicitamente l'immagine dell'Ente.</t>
        </r>
      </text>
    </comment>
  </commentList>
</comments>
</file>

<file path=xl/sharedStrings.xml><?xml version="1.0" encoding="utf-8"?>
<sst xmlns="http://schemas.openxmlformats.org/spreadsheetml/2006/main" count="509" uniqueCount="148">
  <si>
    <t>SERVIZIO:</t>
  </si>
  <si>
    <t>PERIODO</t>
  </si>
  <si>
    <t>ANNO 2017</t>
  </si>
  <si>
    <t>AREA UTC</t>
  </si>
  <si>
    <t>DIPENDENTE:</t>
  </si>
  <si>
    <t>categoria</t>
  </si>
  <si>
    <t>Prioduttività</t>
  </si>
  <si>
    <t xml:space="preserve">OBIETTIVI  ATTRIBUITI </t>
  </si>
  <si>
    <t xml:space="preserve">Peso attribuito </t>
  </si>
  <si>
    <t>% raggiungimento</t>
  </si>
  <si>
    <t>Indicatori</t>
  </si>
  <si>
    <t>VALORE RAGGIUNTO</t>
  </si>
  <si>
    <t xml:space="preserve">TOT </t>
  </si>
  <si>
    <t>TOT peso ponderato</t>
  </si>
  <si>
    <t>VALUTAZIONE COMPORTAMENTI ORGANIZZATIVI</t>
  </si>
  <si>
    <t xml:space="preserve">Comportamenti organizzativi </t>
  </si>
  <si>
    <t>Impegno dimostrato nella prestazione individuale</t>
  </si>
  <si>
    <t>Autonomia nello svolgimento delle attività legate al ruolo</t>
  </si>
  <si>
    <t>Iniziativa personale al miglioramento del proprio lavoro</t>
  </si>
  <si>
    <t>Cortesia organizzativa con il pubblico</t>
  </si>
  <si>
    <t>Competenza nella risoluzione dei quesiti posti dall'utenza</t>
  </si>
  <si>
    <t>Totale comportamenti organizzativi</t>
  </si>
  <si>
    <t>Totale ponderato</t>
  </si>
  <si>
    <t>% OBIETTIVI</t>
  </si>
  <si>
    <t>Il Responsabile del servizio</t>
  </si>
  <si>
    <t xml:space="preserve"> % COMPORTAMENTI</t>
  </si>
  <si>
    <t>TOT %</t>
  </si>
  <si>
    <t>TOT INCENTIVO</t>
  </si>
  <si>
    <t>Osservazioni del valutatore sulle prestazioni</t>
  </si>
  <si>
    <t>x</t>
  </si>
  <si>
    <t>FABIO MARCHESE</t>
  </si>
  <si>
    <t>VINCENZO PRIA</t>
  </si>
  <si>
    <t>PIERO LANFRANCHI</t>
  </si>
  <si>
    <t>CLAUDIA MOGNI</t>
  </si>
  <si>
    <t>CRISTINA GIACOMOTTI</t>
  </si>
  <si>
    <t>Rilevazione dello stato di morosità sui tributi e recupero dell’evasione tributaria.</t>
  </si>
  <si>
    <t>TRASPARENZA : Inserimento ed aggiornamento dati e atti di propria competenza sul sito comunale in "AMMINISTRAZIONE TRASPARENTE"</t>
  </si>
  <si>
    <t>riorganizzazione dei servizi educativi/sociali per contemperare la massima efficienza del back office anche attraverso il superamento della suddivisione amministrativa per unità territoriali, grazie anche alla revisione dei criteri di divisione della spesa, pur nel mantenimento delle necessarie differenze</t>
  </si>
  <si>
    <t xml:space="preserve">"Collegamento Performance/Programma anticorruzione: I responsabili di struttura dovranno: 
1. identificare e analizzare altre attività di loro competenza a rischio corruzione 2. fornire al Responsabile anticorruzione le informazioni necessarie e le proposte adeguate per l’adozione di misure idonee a prevenire e contrastare i fenomeni di corruzione e a controllarne il rispetto; "
</t>
  </si>
  <si>
    <t>Supporto amministrativo nella gestione delle attività trasversali, predisposizione atti deliberativi, determinazioni e disposizioni di liquidazioni, gestione posta elettronica certificata</t>
  </si>
  <si>
    <t>Recupero di entrate comunali.</t>
  </si>
  <si>
    <t>n° di sezioni da aggiornare</t>
  </si>
  <si>
    <t xml:space="preserve"> garantire la funzionalità del servizio per cui viene assegnato l’obiettivo di garantire il livello delle prestazioni dei servizi offerti alla cittadinanza ed il rispetto degli adempimenti relativi e della loro tempistica</t>
  </si>
  <si>
    <t>Approvazione atti</t>
  </si>
  <si>
    <t>n. delibere giunte e consigli
n. determine</t>
  </si>
  <si>
    <t>RELAZIONE RAGGIUNGIMENTO</t>
  </si>
  <si>
    <t>X</t>
  </si>
  <si>
    <t>D</t>
  </si>
  <si>
    <t>TRIBUTARIO/SOCIALE</t>
  </si>
  <si>
    <t>aggiornamento relativo alle modifiche legislative sui servizi demografici con particolare riferimento alle unioni civili, convivenze , riforma delle separazioni e divorsi</t>
  </si>
  <si>
    <t>TRASPARENZA : Inserimento ed aggiornamento dati e atti  sul sito comunale in "AMMINISTRAZIONE TRASPARENTE"</t>
  </si>
  <si>
    <t xml:space="preserve">Collegamento Performance/Programma anticorruzione: I responsabili di struttura dovranno: 
1. identificare e analizzare altre attività di loro competenza a rischio corruzione 
2. fornire al Responsabile anticorruzione le informazioni necessarie e le proposte adeguate per l’adozione di misure idonee a prevenire e contrastare i fenomeni di corruzione e a controllarne il rispetto; </t>
  </si>
  <si>
    <t>continuazione attività propedeutiche al graduale subentro di tutti i Comuni d’Italia in quella che viene definita ANPR, acronimo di Anagrafe Nazionale della Popolazione Residente, che andrà a sostituirsi all’APR e all’AIRE che confluiranno, entrambe, in un unico “contenitore anagrafico” denominato per l’appunto ANPR.</t>
  </si>
  <si>
    <t>garantire svariati adempimenti nei termini previsti</t>
  </si>
  <si>
    <t>approvato PTPC</t>
  </si>
  <si>
    <t xml:space="preserve">Collegamento Performance/Programma anticorruzione: I responsabili di struttura dovranno: 
1. identificare e analizzare altre attività di loro competenza a rischio corruzione 2. fornire al Responsabile anticorruzione le informazioni necessarie e le proposte adeguate per l’adozione di misure idonee a prevenire e contrastare i fenomeni di corruzione e a controllarne il rispetto; </t>
  </si>
  <si>
    <t>Percorso di razionalizzazione del servizio, con rafforzamento delle funzioni accentrate (affitti, assicurazioni, ecc.) e reinternalizzazione di alcune linee di attività: analisi e progettazione del percorso.</t>
  </si>
  <si>
    <t xml:space="preserve">Supporto contabile nella gestione delle attività trasversali, predisposizione atti deliberativi, determinazioni e disposizioni di liquidazioni, </t>
  </si>
  <si>
    <t>contratti/utenze girate all'unione</t>
  </si>
  <si>
    <t>FINANZIARIO</t>
  </si>
  <si>
    <t>Coordinamento attività di candidatura a bandi europei di progetti individuati dalla giunta dell'Unione per quanto attiene gli aspetti legati alle OOPP</t>
  </si>
  <si>
    <t xml:space="preserve">VIGILANZA SULL’ATTIVITA’ URBANISTICA-EDILIZIA. Il fine dell’attività di vigilanza è quello di garantire l’attuazione delle scelte di pianificazione urbanistica prevista dagli strumenti locali e di verificare la corretta edificazione sul territorio. </t>
  </si>
  <si>
    <t>VERIFICA ISCRIZIONE ANAGRAFICA. L'art. 5  L. 80/2014 lega l’iscrizione anagrafica non al solo dato oggettivo dell’effettiva residenza, bensì anche al titolo d’uso dell’abitazione.La normativa attuale prevede quale adempimento obbligatori che la verifica venga espletata entro 45 giorni dalla dichiarazione di residenza (art. 18bis D.P.R. 223/89).</t>
  </si>
  <si>
    <t>Gestione  di tutte le ordinanze di viabilità temporanee; esposti-segnalazioni inerenti la viabilità, la segnaletica e manutenzione stradale;</t>
  </si>
  <si>
    <t>Interventi di polizia stradale  Servizi di pronto intervento;</t>
  </si>
  <si>
    <t>Supporto amministrativo nella gestione delle attività trasversali, predisposizione atti deliberativi, determinazioni e disposizioni di liquidazioni, gestione posta elettronica certificata, protocollo</t>
  </si>
  <si>
    <t>partecipazione bandi</t>
  </si>
  <si>
    <t>Verbale sopralluogo</t>
  </si>
  <si>
    <t>Verifiche iscrizioni anagrafiche</t>
  </si>
  <si>
    <t>n. ordinanze</t>
  </si>
  <si>
    <t>n. interventi</t>
  </si>
  <si>
    <t>Recupero dati ed aggiornamento consistenza immobili proprietà comunale ed aggiornamento applicativo on line</t>
  </si>
  <si>
    <t>Recupero dati ed aggiornamento sito informatico dell'Autorità di Vigilanza Opere  Pubbliche (ANAC). Si dovranno inserire e tenere costantemente aggiornati i dati richiesti dall'applicativo on-line dell'Osservatorio Opere Pubbliche relativamente al monitoraggio dei progetti avviati dall'Unione e dai Comuni facenti parte della stessa</t>
  </si>
  <si>
    <t>TECNICO</t>
  </si>
  <si>
    <t>DEMOGRAFICO/VIGILANZA</t>
  </si>
  <si>
    <t>VIGILANZA</t>
  </si>
  <si>
    <t>C</t>
  </si>
  <si>
    <t xml:space="preserve">manutenzione immobili e strade (territorio ) manutenzione Cimitero, attività supporto ufficio tecnico per interventi ripristino e "pronto intervento" </t>
  </si>
  <si>
    <t>interventi manutenzione in ordine alle necessità per garantire assenza di contestazioni</t>
  </si>
  <si>
    <t>B</t>
  </si>
  <si>
    <t>aggiornate sezioni relative atti contabili</t>
  </si>
  <si>
    <t>del consigli 65 del giunte 70 det 170</t>
  </si>
  <si>
    <t>compiute tutte le attività propedeutiche con i fornitori delle utenze e con quelli dei maggiori servizi</t>
  </si>
  <si>
    <t>acquisite le strumentazioni e compiuto quanto necessario</t>
  </si>
  <si>
    <t>garantita la funzionalità del servizio</t>
  </si>
  <si>
    <t>aggiornate le sezioni di competenza</t>
  </si>
  <si>
    <t>aggiornate le sezioni di competenza e curato il coordinamento</t>
  </si>
  <si>
    <t>funzionalità garantita</t>
  </si>
  <si>
    <t>garantiti interventi</t>
  </si>
  <si>
    <t>Manutenzione del verde (cimitero e territorio UNIONALE anche attraverso l'utilizzo dei nuovi mezzi) in relazione alle risorse econimiche disponibili</t>
  </si>
  <si>
    <t>ANNO 2018 (FINO AL 31/10/2018)</t>
  </si>
  <si>
    <t xml:space="preserve">ANNO 2018 </t>
  </si>
  <si>
    <t xml:space="preserve">Supporto alla revisione degli strumenti di governo del territorio in direzione di uno sviluppo urbano sostenibile e secondo criteri che promuovano la fruibilità del paese da parte dei diversi target di cittadini. 
</t>
  </si>
  <si>
    <t>Supporto al recupero dei dati e delle informazioni utili ai fini del dimensionamento e della revisione dei nuovi Piani Cimiteriali</t>
  </si>
  <si>
    <t>SEZIONI AGGIORNATE</t>
  </si>
  <si>
    <t>come da relazione del responsabile</t>
  </si>
  <si>
    <t>delibere giunte
delibere consigli
determine</t>
  </si>
  <si>
    <t>ANNO 2018</t>
  </si>
  <si>
    <t>SARA SPARPAGLIONE</t>
  </si>
  <si>
    <t xml:space="preserve">PROGETTO CONTROLLO DELLE AREE VERDI , DEI PARCHI  DEI GIARDINI , DEI VIALI , costante monitoraggio delle arre verdi con interventi di taglio erba con cadenza mensile, potatura degli alberi nei periodi previsti ( autunno Primavera ) , pulizia viali marciapiedi da infestanti </t>
  </si>
  <si>
    <t xml:space="preserve"> "Collegamento Performance/Programma anticorruzione: I responsabili di struttura dovranno:
1. identificare e analizzare altre attività di loro competenza a rischio corruzione 2. fornire al Responsabile anticorruzione le informazioni necessarie e le proposte adeguate per l’adozione di misure idonee a prevenire e contrastare i fenomeni di corruzione e a controllarne il rispetto; "</t>
  </si>
  <si>
    <t>LAVORI PUBBLICI: assegnazione lavori di realizzazione cappelle cimiterali e area da adibirsi a servizi pubblici</t>
  </si>
  <si>
    <t xml:space="preserve">URBANISTICA: Revisione degli strumenti di governo del territorio in direzione di uno sviluppo urbano sostenibile e secondo criteri che promuovano la fruibilità del paese da parte dei diversi target di cittadini. 
</t>
  </si>
  <si>
    <t>URBANISTICA:Revisione dei Piani Cimiteriali Unionali</t>
  </si>
  <si>
    <t>Relazione che attesti realizzazione interventi potatura e interventi taglio e pulizia viali e marciapiedi da infestanti</t>
  </si>
  <si>
    <t>sezioni AGGIORNATE</t>
  </si>
  <si>
    <t>Verifica dei lavori eseguiti e buon esito degli stessi</t>
  </si>
  <si>
    <t>predisposizione atti</t>
  </si>
  <si>
    <t>ILARIA STILLIO</t>
  </si>
  <si>
    <t xml:space="preserve">Percorso di razionalizzazione delle spese, </t>
  </si>
  <si>
    <t>PREDISPOSIZIONE ATTI CONTABILI E PROGRAMMATORI DELL'ENTE</t>
  </si>
  <si>
    <t>SUPPORTO PRESENTAZIONE DOMANDE CONTRIBUTI/AIUTI/PROVVIDENZE DESTINATE UNIONE E COMUNI</t>
  </si>
  <si>
    <t>PRESENTAZIONE ISTANZE</t>
  </si>
  <si>
    <t>SEGRETARIO AD INTERIM</t>
  </si>
  <si>
    <t>PREDISPOSIZIONE ATTI</t>
  </si>
  <si>
    <t>LA VALUTAZIONE E' ASSORBITA DA QUELLA DEL SEGRETARIO COMUNALE</t>
  </si>
  <si>
    <t>ATTI PREDISPOSTI</t>
  </si>
  <si>
    <t>avvio carta identità elettronica</t>
  </si>
  <si>
    <t>censimento permanente popolazione</t>
  </si>
  <si>
    <t xml:space="preserve"> HW e SW e loro aggiornamenti finalizzati agli aggiornamenti e predisposizione modustica relativa</t>
  </si>
  <si>
    <t>attività finalizzate all'avvio CIE</t>
  </si>
  <si>
    <t>attività prviste per realizzazione censimento permanente popolazione</t>
  </si>
  <si>
    <t>ATI APPROVATI</t>
  </si>
  <si>
    <t xml:space="preserve">AVVIATA </t>
  </si>
  <si>
    <t>COMPIUTE LE ATTIVITA' PREVISTE</t>
  </si>
  <si>
    <t>COMPIUTE LE ATTIVITà PREVISTE</t>
  </si>
  <si>
    <t xml:space="preserve">del giunte 52 del consigli 28 </t>
  </si>
  <si>
    <t>RUOLO COATTIVO TARI 2018 SU RUOLO ORDINARIO 2017 € 8.845,00
RUOLO COATTIVO IMU 2018 SU ACCERTAMENTI EMESSI 2018 € 2.142,00
ACCERTAMENTI IMU EMESSI 2018 € 12.882,60
ACCERTAMENTI TASI EMESSI 2018 € 2.708,52</t>
  </si>
  <si>
    <t>Verifiche anagrafiche  86</t>
  </si>
  <si>
    <t>Ordinanze viabilità 18</t>
  </si>
  <si>
    <t>DG 113</t>
  </si>
  <si>
    <t>DC 64</t>
  </si>
  <si>
    <t>DET 191</t>
  </si>
  <si>
    <t>Servizi ?</t>
  </si>
  <si>
    <t>86 verifiche</t>
  </si>
  <si>
    <t>18 ordinanze</t>
  </si>
  <si>
    <t>del giunte 113 del consigli 64 det.191</t>
  </si>
  <si>
    <t xml:space="preserve">30 interventi </t>
  </si>
  <si>
    <t>ATTI APPROVATI</t>
  </si>
  <si>
    <t>Percorso di razionalizzazione delle spese</t>
  </si>
  <si>
    <t>SEZIONI DI COMPETENZA AGGIORNATE</t>
  </si>
  <si>
    <t>Partecipazione ai seguenti bandi: - adeguamento sismico ed efficientamento energetico scuola primaria Ponte Nizza - Predisposizione atti relativi al contributo per la progettazione di interventi contro il rischio idrogeologico per le Rocce di Vignola - progettazione per partecipazione al bando per la manutenzione urgente del territorio attraverso la manutenzione straordinaria dell'ex scuola elementare di Pizzocorno - redazione atti inerenti il progetto di videosorveglianza del territorio dell'Unione dei Comuni Terre dei Malaspina</t>
  </si>
  <si>
    <t>Verifica dei lavori di Ristrutturazione dell'ex Scuola elementare  di Serra del Monte ora scuola di astronomia - Verifica lavori di messa in sicurezza percorsi e accessi alle fermate del trasporto pubblico</t>
  </si>
  <si>
    <t>atti predisposti</t>
  </si>
  <si>
    <t xml:space="preserve">garantito il supporto alle istanze presentate </t>
  </si>
  <si>
    <t xml:space="preserve">proseguito il perorso di razionalizzazione per le utenze </t>
  </si>
  <si>
    <t>svolte tutte le attività necessarie per la volturazione</t>
  </si>
  <si>
    <t>garantito supporto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</si>
</sst>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 * #,##0.00_-;\-[$€]\ * #,##0.00_-;_-[$€]\ * &quot;-&quot;??_-;_-@_-"/>
    <numFmt numFmtId="165" formatCode="_-* #,##0_-;\-* #,##0_-;_-* &quot;-&quot;??_-;_-@_-"/>
    <numFmt numFmtId="166" formatCode="_-* #,##0.00_-;\-* #,##0.00_-;_-* &quot;-&quot;_-;_-@_-"/>
    <numFmt numFmtId="167" formatCode="0.0%"/>
    <numFmt numFmtId="168" formatCode="0.0"/>
  </numFmts>
  <fonts count="26" x14ac:knownFonts="1">
    <font>
      <sz val="11"/>
      <color theme="1"/>
      <name val="Calibri"/>
      <family val="2"/>
      <scheme val="minor"/>
    </font>
    <font>
      <sz val="11"/>
      <color theme="1"/>
      <name val="Calibri"/>
      <family val="2"/>
      <scheme val="minor"/>
    </font>
    <font>
      <sz val="10"/>
      <name val="Arial"/>
      <family val="2"/>
    </font>
    <font>
      <sz val="9"/>
      <name val="Tahoma"/>
      <family val="2"/>
    </font>
    <font>
      <b/>
      <sz val="9"/>
      <name val="Tahoma"/>
      <family val="2"/>
    </font>
    <font>
      <b/>
      <sz val="12"/>
      <name val="Tahoma"/>
      <family val="2"/>
    </font>
    <font>
      <b/>
      <sz val="11"/>
      <name val="Tahoma"/>
      <family val="2"/>
    </font>
    <font>
      <b/>
      <sz val="14"/>
      <name val="Tahoma"/>
      <family val="2"/>
    </font>
    <font>
      <b/>
      <sz val="16"/>
      <name val="Tahoma"/>
      <family val="2"/>
    </font>
    <font>
      <b/>
      <sz val="9"/>
      <name val="Arial"/>
      <family val="2"/>
    </font>
    <font>
      <b/>
      <sz val="11"/>
      <name val="Arial"/>
      <family val="2"/>
    </font>
    <font>
      <b/>
      <sz val="16"/>
      <name val="Arial"/>
      <family val="2"/>
    </font>
    <font>
      <b/>
      <sz val="14"/>
      <name val="Arial"/>
      <family val="2"/>
    </font>
    <font>
      <b/>
      <sz val="10"/>
      <name val="Arial"/>
      <family val="2"/>
    </font>
    <font>
      <sz val="9"/>
      <color indexed="10"/>
      <name val="Tahoma"/>
      <family val="2"/>
    </font>
    <font>
      <sz val="10"/>
      <color indexed="10"/>
      <name val="Tahoma"/>
      <family val="2"/>
    </font>
    <font>
      <sz val="10"/>
      <name val="Tahoma"/>
      <family val="2"/>
    </font>
    <font>
      <b/>
      <sz val="8"/>
      <color indexed="81"/>
      <name val="Tahoma"/>
      <family val="2"/>
    </font>
    <font>
      <sz val="8"/>
      <color indexed="81"/>
      <name val="Tahoma"/>
      <family val="2"/>
    </font>
    <font>
      <b/>
      <sz val="10"/>
      <name val="Tahoma"/>
      <family val="2"/>
    </font>
    <font>
      <b/>
      <sz val="10"/>
      <name val="Times New Roman"/>
      <family val="1"/>
    </font>
    <font>
      <sz val="10"/>
      <name val="Times New Roman"/>
      <family val="1"/>
    </font>
    <font>
      <sz val="9"/>
      <name val="Times New Roman"/>
      <family val="1"/>
    </font>
    <font>
      <sz val="12"/>
      <name val="Times New Roman"/>
      <family val="1"/>
    </font>
    <font>
      <sz val="10"/>
      <name val="Calibri"/>
      <family val="2"/>
      <scheme val="minor"/>
    </font>
    <font>
      <sz val="10"/>
      <name val="Arial"/>
      <family val="2"/>
    </font>
  </fonts>
  <fills count="5">
    <fill>
      <patternFill patternType="none"/>
    </fill>
    <fill>
      <patternFill patternType="gray125"/>
    </fill>
    <fill>
      <patternFill patternType="solid">
        <fgColor indexed="42"/>
        <bgColor indexed="64"/>
      </patternFill>
    </fill>
    <fill>
      <patternFill patternType="solid">
        <fgColor indexed="41"/>
        <bgColor indexed="64"/>
      </patternFill>
    </fill>
    <fill>
      <patternFill patternType="solid">
        <fgColor rgb="FFFFFF00"/>
        <bgColor indexed="64"/>
      </patternFill>
    </fill>
  </fills>
  <borders count="51">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164" fontId="2" fillId="0" borderId="0" applyFont="0" applyFill="0" applyBorder="0" applyAlignment="0" applyProtection="0"/>
    <xf numFmtId="41" fontId="1" fillId="0" borderId="0" applyFont="0" applyFill="0" applyBorder="0" applyAlignment="0" applyProtection="0"/>
    <xf numFmtId="0" fontId="1" fillId="0" borderId="0"/>
  </cellStyleXfs>
  <cellXfs count="169">
    <xf numFmtId="0" fontId="0" fillId="0" borderId="0" xfId="0"/>
    <xf numFmtId="0" fontId="2" fillId="0" borderId="1" xfId="0" applyFont="1" applyBorder="1" applyAlignment="1">
      <alignment vertical="center"/>
    </xf>
    <xf numFmtId="0" fontId="2" fillId="0" borderId="0" xfId="0" applyFont="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4" fillId="0" borderId="3" xfId="0" applyFont="1" applyBorder="1" applyAlignment="1">
      <alignment vertical="center"/>
    </xf>
    <xf numFmtId="0" fontId="3" fillId="0" borderId="4" xfId="0" applyFont="1" applyBorder="1" applyAlignment="1">
      <alignment vertical="center"/>
    </xf>
    <xf numFmtId="0" fontId="4" fillId="0" borderId="4" xfId="0" applyFont="1" applyBorder="1" applyAlignment="1">
      <alignment horizontal="center" vertical="center"/>
    </xf>
    <xf numFmtId="0" fontId="2" fillId="0" borderId="5"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2" fillId="0" borderId="10" xfId="0" applyFont="1" applyBorder="1" applyAlignment="1">
      <alignment vertical="center"/>
    </xf>
    <xf numFmtId="0" fontId="3" fillId="0" borderId="11" xfId="0" applyFont="1" applyBorder="1" applyAlignment="1">
      <alignment vertical="center"/>
    </xf>
    <xf numFmtId="0" fontId="3" fillId="0" borderId="1" xfId="0" applyFont="1" applyBorder="1" applyAlignment="1">
      <alignment vertical="center"/>
    </xf>
    <xf numFmtId="0" fontId="3" fillId="0" borderId="0" xfId="0" applyFont="1" applyAlignment="1">
      <alignment vertical="center"/>
    </xf>
    <xf numFmtId="0" fontId="3" fillId="0" borderId="12" xfId="0" applyFont="1" applyBorder="1" applyAlignment="1">
      <alignment vertical="center"/>
    </xf>
    <xf numFmtId="164" fontId="5" fillId="0" borderId="13" xfId="3" applyFont="1" applyBorder="1" applyAlignment="1">
      <alignment vertical="center"/>
    </xf>
    <xf numFmtId="0" fontId="4" fillId="2" borderId="18" xfId="0" applyFont="1" applyFill="1" applyBorder="1" applyAlignment="1">
      <alignment vertical="center"/>
    </xf>
    <xf numFmtId="9" fontId="6" fillId="2" borderId="18" xfId="2" applyFont="1" applyFill="1" applyBorder="1" applyAlignment="1">
      <alignment horizontal="center" vertical="center" wrapText="1"/>
    </xf>
    <xf numFmtId="0" fontId="7" fillId="2" borderId="19" xfId="0" applyFont="1" applyFill="1" applyBorder="1" applyAlignment="1">
      <alignment horizontal="center" vertical="center"/>
    </xf>
    <xf numFmtId="1" fontId="6" fillId="0" borderId="18" xfId="0" applyNumberFormat="1" applyFont="1" applyBorder="1" applyAlignment="1">
      <alignment horizontal="center" vertical="center" wrapText="1"/>
    </xf>
    <xf numFmtId="0" fontId="6" fillId="0" borderId="18" xfId="0" applyFont="1" applyBorder="1" applyAlignment="1">
      <alignment horizontal="center" vertical="center" wrapText="1"/>
    </xf>
    <xf numFmtId="43" fontId="5" fillId="0" borderId="18" xfId="2" applyNumberFormat="1" applyFont="1" applyBorder="1" applyAlignment="1">
      <alignment vertical="center"/>
    </xf>
    <xf numFmtId="0" fontId="7" fillId="0" borderId="23" xfId="0" applyFont="1" applyBorder="1" applyAlignment="1">
      <alignment horizontal="center" vertical="center"/>
    </xf>
    <xf numFmtId="165" fontId="7" fillId="0" borderId="24" xfId="0" applyNumberFormat="1" applyFont="1" applyBorder="1" applyAlignment="1">
      <alignment vertical="center"/>
    </xf>
    <xf numFmtId="165" fontId="7" fillId="0" borderId="25" xfId="0" applyNumberFormat="1" applyFont="1" applyBorder="1" applyAlignment="1">
      <alignment vertical="center"/>
    </xf>
    <xf numFmtId="0" fontId="2" fillId="0" borderId="26" xfId="0" applyFont="1" applyBorder="1" applyAlignment="1">
      <alignment vertical="center"/>
    </xf>
    <xf numFmtId="0" fontId="2" fillId="0" borderId="27" xfId="0" applyFont="1" applyBorder="1" applyAlignment="1">
      <alignment vertical="center"/>
    </xf>
    <xf numFmtId="43" fontId="8" fillId="0" borderId="18" xfId="2" applyNumberFormat="1" applyFont="1" applyBorder="1" applyAlignment="1">
      <alignment vertical="center"/>
    </xf>
    <xf numFmtId="166" fontId="8" fillId="0" borderId="18" xfId="0" applyNumberFormat="1" applyFont="1" applyBorder="1" applyAlignment="1">
      <alignment horizontal="center" vertical="center"/>
    </xf>
    <xf numFmtId="0" fontId="7" fillId="0" borderId="28" xfId="0" applyFont="1" applyBorder="1" applyAlignment="1">
      <alignment horizontal="center" vertical="center"/>
    </xf>
    <xf numFmtId="2" fontId="7" fillId="0" borderId="29" xfId="0" applyNumberFormat="1" applyFont="1" applyBorder="1" applyAlignment="1">
      <alignment vertical="center"/>
    </xf>
    <xf numFmtId="0" fontId="7" fillId="0" borderId="30" xfId="0" applyFont="1" applyBorder="1" applyAlignment="1">
      <alignment horizontal="center" vertical="center"/>
    </xf>
    <xf numFmtId="0" fontId="9" fillId="2" borderId="26" xfId="0" applyFont="1" applyFill="1" applyBorder="1" applyAlignment="1">
      <alignment vertical="center"/>
    </xf>
    <xf numFmtId="0" fontId="9" fillId="2" borderId="27" xfId="0" applyFont="1" applyFill="1" applyBorder="1" applyAlignment="1">
      <alignment vertical="center"/>
    </xf>
    <xf numFmtId="0" fontId="10" fillId="2" borderId="33"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6" fillId="2" borderId="2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6" fillId="2" borderId="44" xfId="0" applyFont="1" applyFill="1" applyBorder="1" applyAlignment="1">
      <alignment horizontal="center" vertical="center"/>
    </xf>
    <xf numFmtId="0" fontId="4" fillId="2" borderId="44" xfId="0" applyFont="1" applyFill="1" applyBorder="1" applyAlignment="1">
      <alignment vertical="center"/>
    </xf>
    <xf numFmtId="0" fontId="4" fillId="2" borderId="45" xfId="0" applyFont="1" applyFill="1" applyBorder="1" applyAlignment="1">
      <alignment vertical="center"/>
    </xf>
    <xf numFmtId="41" fontId="7" fillId="2" borderId="33" xfId="1" applyNumberFormat="1" applyFont="1" applyFill="1" applyBorder="1" applyAlignment="1">
      <alignment vertical="center"/>
    </xf>
    <xf numFmtId="41" fontId="7" fillId="2" borderId="33" xfId="0" applyNumberFormat="1" applyFont="1" applyFill="1" applyBorder="1" applyAlignment="1">
      <alignment vertical="center"/>
    </xf>
    <xf numFmtId="41" fontId="7" fillId="2" borderId="34" xfId="0" applyNumberFormat="1" applyFont="1" applyFill="1" applyBorder="1" applyAlignment="1">
      <alignment vertical="center"/>
    </xf>
    <xf numFmtId="0" fontId="9" fillId="0" borderId="1" xfId="0" applyFont="1" applyBorder="1" applyAlignment="1">
      <alignment horizontal="center" vertical="center"/>
    </xf>
    <xf numFmtId="0" fontId="9" fillId="0" borderId="0" xfId="0" applyFont="1" applyAlignment="1">
      <alignment horizontal="center" vertical="center"/>
    </xf>
    <xf numFmtId="0" fontId="12" fillId="0" borderId="0" xfId="0" applyFont="1" applyAlignment="1">
      <alignment vertical="center"/>
    </xf>
    <xf numFmtId="0" fontId="9" fillId="3" borderId="15" xfId="0" applyFont="1" applyFill="1" applyBorder="1" applyAlignment="1">
      <alignment horizontal="center" vertical="center" wrapText="1"/>
    </xf>
    <xf numFmtId="0" fontId="9" fillId="3" borderId="16" xfId="0" applyFont="1" applyFill="1" applyBorder="1" applyAlignment="1">
      <alignment horizontal="center" vertical="center"/>
    </xf>
    <xf numFmtId="10" fontId="12" fillId="3" borderId="17" xfId="2" applyNumberFormat="1" applyFont="1" applyFill="1" applyBorder="1" applyAlignment="1">
      <alignment vertical="center"/>
    </xf>
    <xf numFmtId="0" fontId="13" fillId="0" borderId="0" xfId="0" applyFont="1" applyAlignment="1">
      <alignment horizontal="center" vertical="center"/>
    </xf>
    <xf numFmtId="9" fontId="12" fillId="0" borderId="14" xfId="2" applyFont="1" applyBorder="1" applyAlignment="1">
      <alignment vertical="center"/>
    </xf>
    <xf numFmtId="9" fontId="12" fillId="0" borderId="0" xfId="2" applyFont="1" applyAlignment="1">
      <alignment vertical="center"/>
    </xf>
    <xf numFmtId="41" fontId="9" fillId="3" borderId="16" xfId="0" applyNumberFormat="1" applyFont="1" applyFill="1" applyBorder="1" applyAlignment="1">
      <alignment horizontal="center" vertical="center"/>
    </xf>
    <xf numFmtId="10" fontId="12" fillId="3" borderId="46" xfId="2" applyNumberFormat="1" applyFont="1" applyFill="1" applyBorder="1" applyAlignment="1">
      <alignment vertical="center"/>
    </xf>
    <xf numFmtId="167" fontId="10" fillId="0" borderId="0" xfId="0" applyNumberFormat="1" applyFont="1" applyAlignment="1">
      <alignment horizontal="center" vertical="center"/>
    </xf>
    <xf numFmtId="0" fontId="2" fillId="0" borderId="14" xfId="0" applyFont="1" applyBorder="1" applyAlignment="1">
      <alignment vertical="center"/>
    </xf>
    <xf numFmtId="0" fontId="14" fillId="0" borderId="1" xfId="0" applyFont="1" applyBorder="1" applyAlignment="1">
      <alignment horizontal="center" vertical="center"/>
    </xf>
    <xf numFmtId="0" fontId="14" fillId="0" borderId="0" xfId="0" applyFont="1" applyAlignment="1">
      <alignment horizontal="center" vertical="center"/>
    </xf>
    <xf numFmtId="0" fontId="15" fillId="0" borderId="0" xfId="0" applyFont="1" applyAlignment="1">
      <alignment vertical="center"/>
    </xf>
    <xf numFmtId="167" fontId="12" fillId="0" borderId="0" xfId="0" applyNumberFormat="1" applyFont="1" applyAlignment="1">
      <alignment vertical="center"/>
    </xf>
    <xf numFmtId="0" fontId="14" fillId="0" borderId="14" xfId="0" applyFont="1" applyBorder="1" applyAlignment="1">
      <alignment vertical="center"/>
    </xf>
    <xf numFmtId="0" fontId="14" fillId="0" borderId="26" xfId="0" applyFont="1" applyBorder="1" applyAlignment="1">
      <alignment horizontal="center" vertical="center"/>
    </xf>
    <xf numFmtId="0" fontId="14" fillId="0" borderId="27" xfId="0" applyFont="1" applyBorder="1" applyAlignment="1">
      <alignment horizontal="center" vertical="center"/>
    </xf>
    <xf numFmtId="0" fontId="15" fillId="0" borderId="27" xfId="0" applyFont="1" applyBorder="1" applyAlignment="1">
      <alignment vertical="center"/>
    </xf>
    <xf numFmtId="164" fontId="12" fillId="3" borderId="46" xfId="3" applyFont="1" applyFill="1" applyBorder="1" applyAlignment="1">
      <alignment vertical="center"/>
    </xf>
    <xf numFmtId="167" fontId="12" fillId="0" borderId="27" xfId="0" applyNumberFormat="1" applyFont="1" applyBorder="1" applyAlignment="1">
      <alignment vertical="center"/>
    </xf>
    <xf numFmtId="0" fontId="14" fillId="0" borderId="46" xfId="0" applyFont="1" applyBorder="1" applyAlignment="1">
      <alignment vertical="center"/>
    </xf>
    <xf numFmtId="0" fontId="16" fillId="0" borderId="42" xfId="0" applyFont="1" applyBorder="1" applyAlignment="1">
      <alignment vertical="center"/>
    </xf>
    <xf numFmtId="0" fontId="6" fillId="0" borderId="47" xfId="0" applyFont="1" applyBorder="1" applyAlignment="1">
      <alignment vertical="center"/>
    </xf>
    <xf numFmtId="0" fontId="16" fillId="0" borderId="47" xfId="0" applyFont="1" applyBorder="1" applyAlignment="1">
      <alignment vertical="center"/>
    </xf>
    <xf numFmtId="0" fontId="2" fillId="0" borderId="47" xfId="0" applyFont="1" applyBorder="1" applyAlignment="1">
      <alignment vertical="center"/>
    </xf>
    <xf numFmtId="0" fontId="16" fillId="0" borderId="6" xfId="0" applyFont="1" applyBorder="1" applyAlignment="1">
      <alignment vertical="center"/>
    </xf>
    <xf numFmtId="0" fontId="16" fillId="0" borderId="1" xfId="0" applyFont="1" applyBorder="1" applyAlignment="1">
      <alignment vertical="center"/>
    </xf>
    <xf numFmtId="0" fontId="16" fillId="0" borderId="0" xfId="0" applyFont="1" applyAlignment="1">
      <alignment vertical="center"/>
    </xf>
    <xf numFmtId="0" fontId="16" fillId="0" borderId="14" xfId="0" applyFont="1" applyBorder="1" applyAlignment="1">
      <alignment vertical="center"/>
    </xf>
    <xf numFmtId="0" fontId="16" fillId="0" borderId="26" xfId="0" applyFont="1" applyBorder="1" applyAlignment="1">
      <alignment vertical="center"/>
    </xf>
    <xf numFmtId="0" fontId="16" fillId="0" borderId="27" xfId="0" applyFont="1" applyBorder="1" applyAlignment="1">
      <alignment vertical="center"/>
    </xf>
    <xf numFmtId="0" fontId="16" fillId="0" borderId="46" xfId="0" applyFont="1" applyBorder="1" applyAlignment="1">
      <alignment vertical="center"/>
    </xf>
    <xf numFmtId="0" fontId="20" fillId="0" borderId="0" xfId="0" applyFont="1"/>
    <xf numFmtId="0" fontId="21" fillId="0" borderId="8" xfId="0" applyFont="1" applyBorder="1" applyAlignment="1">
      <alignment horizontal="center" vertical="center" wrapText="1"/>
    </xf>
    <xf numFmtId="0" fontId="21" fillId="0" borderId="29" xfId="0" applyFont="1" applyBorder="1" applyAlignment="1">
      <alignment horizontal="center" vertical="center" wrapText="1"/>
    </xf>
    <xf numFmtId="0" fontId="23" fillId="0" borderId="8"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21" xfId="0" applyFont="1" applyBorder="1" applyAlignment="1">
      <alignment horizontal="center" vertical="center" wrapText="1"/>
    </xf>
    <xf numFmtId="168" fontId="6" fillId="0" borderId="18" xfId="0" applyNumberFormat="1" applyFont="1" applyBorder="1" applyAlignment="1">
      <alignment horizontal="center" vertical="center" wrapText="1"/>
    </xf>
    <xf numFmtId="2" fontId="6" fillId="0" borderId="18" xfId="0" applyNumberFormat="1" applyFont="1" applyBorder="1" applyAlignment="1">
      <alignment horizontal="center" vertical="center" wrapText="1"/>
    </xf>
    <xf numFmtId="0" fontId="21" fillId="0" borderId="24" xfId="0" applyFont="1" applyBorder="1" applyAlignment="1">
      <alignment horizontal="left" vertical="center" wrapText="1"/>
    </xf>
    <xf numFmtId="0" fontId="9" fillId="4" borderId="21" xfId="0" applyFont="1" applyFill="1" applyBorder="1" applyAlignment="1">
      <alignment horizontal="center" vertical="center" wrapText="1"/>
    </xf>
    <xf numFmtId="0" fontId="21" fillId="0" borderId="13"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4" borderId="22" xfId="0" applyFont="1" applyFill="1" applyBorder="1" applyAlignment="1">
      <alignment horizontal="center" vertical="center" wrapText="1"/>
    </xf>
    <xf numFmtId="0" fontId="2" fillId="0" borderId="20" xfId="0" applyFont="1" applyBorder="1" applyAlignment="1">
      <alignment horizontal="center" vertical="center" wrapText="1"/>
    </xf>
    <xf numFmtId="0" fontId="0" fillId="0" borderId="0" xfId="0" applyAlignment="1">
      <alignment vertical="center"/>
    </xf>
    <xf numFmtId="0" fontId="21" fillId="0" borderId="9" xfId="0" applyFont="1" applyBorder="1" applyAlignment="1">
      <alignment horizontal="center" vertical="center" wrapText="1"/>
    </xf>
    <xf numFmtId="0" fontId="21" fillId="0" borderId="50" xfId="0" applyFont="1" applyBorder="1" applyAlignment="1">
      <alignment horizontal="center" vertical="center" wrapText="1"/>
    </xf>
    <xf numFmtId="9" fontId="6" fillId="2" borderId="20" xfId="2" applyFont="1" applyFill="1" applyBorder="1" applyAlignment="1">
      <alignment horizontal="center" vertical="center" wrapText="1"/>
    </xf>
    <xf numFmtId="0" fontId="2" fillId="0" borderId="8" xfId="0" applyFont="1" applyBorder="1" applyAlignment="1">
      <alignment horizontal="center" vertical="center" wrapText="1"/>
    </xf>
    <xf numFmtId="0" fontId="25" fillId="0" borderId="8" xfId="0" applyFont="1" applyBorder="1" applyAlignment="1">
      <alignment horizontal="center" vertical="center" wrapText="1"/>
    </xf>
    <xf numFmtId="0" fontId="19" fillId="3" borderId="38" xfId="0" applyFont="1" applyFill="1" applyBorder="1" applyAlignment="1">
      <alignment horizontal="center" vertical="center" wrapText="1"/>
    </xf>
    <xf numFmtId="0" fontId="19" fillId="3" borderId="39" xfId="0" applyFont="1" applyFill="1" applyBorder="1" applyAlignment="1">
      <alignment horizontal="center" vertical="center" wrapText="1"/>
    </xf>
    <xf numFmtId="0" fontId="19" fillId="3" borderId="40" xfId="0" applyFont="1" applyFill="1" applyBorder="1" applyAlignment="1">
      <alignment horizontal="center" vertical="center" wrapText="1"/>
    </xf>
    <xf numFmtId="0" fontId="19" fillId="3" borderId="41" xfId="0" applyFont="1" applyFill="1" applyBorder="1" applyAlignment="1">
      <alignment horizontal="center" vertical="center" wrapText="1"/>
    </xf>
    <xf numFmtId="0" fontId="6" fillId="2" borderId="42" xfId="0" applyFont="1" applyFill="1" applyBorder="1" applyAlignment="1">
      <alignment horizontal="center" vertical="center"/>
    </xf>
    <xf numFmtId="0" fontId="6" fillId="2" borderId="43"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32" xfId="0" applyFont="1" applyFill="1" applyBorder="1" applyAlignment="1">
      <alignment horizontal="center" vertical="center"/>
    </xf>
    <xf numFmtId="0" fontId="10" fillId="0" borderId="1" xfId="0" applyFont="1" applyBorder="1" applyAlignment="1">
      <alignment vertical="center" wrapText="1"/>
    </xf>
    <xf numFmtId="0" fontId="10" fillId="0" borderId="0" xfId="0" applyFont="1" applyAlignment="1">
      <alignment vertical="center" wrapText="1"/>
    </xf>
    <xf numFmtId="0" fontId="10" fillId="0" borderId="14" xfId="0" applyFont="1" applyBorder="1" applyAlignment="1">
      <alignment vertical="center" wrapText="1"/>
    </xf>
    <xf numFmtId="0" fontId="3" fillId="0" borderId="0" xfId="0" applyFont="1" applyAlignment="1">
      <alignment horizontal="center" vertical="center"/>
    </xf>
    <xf numFmtId="0" fontId="3" fillId="0" borderId="14" xfId="0" applyFont="1" applyBorder="1" applyAlignment="1">
      <alignment horizontal="center" vertical="center"/>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9" fontId="5" fillId="0" borderId="20" xfId="0" applyNumberFormat="1" applyFont="1" applyBorder="1" applyAlignment="1">
      <alignment horizontal="center" vertical="center" wrapText="1"/>
    </xf>
    <xf numFmtId="9" fontId="5" fillId="0" borderId="21" xfId="0" applyNumberFormat="1" applyFont="1" applyBorder="1" applyAlignment="1">
      <alignment horizontal="center" vertical="center" wrapText="1"/>
    </xf>
    <xf numFmtId="9" fontId="5" fillId="0" borderId="22" xfId="0" applyNumberFormat="1"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22" fillId="0" borderId="5" xfId="0" applyFont="1" applyBorder="1" applyAlignment="1">
      <alignment horizontal="left" vertical="center" wrapText="1"/>
    </xf>
    <xf numFmtId="0" fontId="22" fillId="0" borderId="47" xfId="0" applyFont="1" applyBorder="1" applyAlignment="1">
      <alignment horizontal="left" vertical="center" wrapText="1"/>
    </xf>
    <xf numFmtId="0" fontId="22" fillId="0" borderId="6" xfId="0" applyFont="1" applyBorder="1" applyAlignment="1">
      <alignment horizontal="left" vertical="center" wrapText="1"/>
    </xf>
    <xf numFmtId="0" fontId="22" fillId="0" borderId="48" xfId="0" applyFont="1" applyBorder="1" applyAlignment="1">
      <alignment horizontal="left" vertical="center" wrapText="1"/>
    </xf>
    <xf numFmtId="0" fontId="22" fillId="0" borderId="0" xfId="0" applyFont="1" applyAlignment="1">
      <alignment horizontal="left" vertical="center" wrapText="1"/>
    </xf>
    <xf numFmtId="0" fontId="22" fillId="0" borderId="14" xfId="0" applyFont="1" applyBorder="1" applyAlignment="1">
      <alignment horizontal="left" vertical="center" wrapText="1"/>
    </xf>
    <xf numFmtId="0" fontId="22" fillId="0" borderId="48" xfId="0" applyFont="1" applyBorder="1" applyAlignment="1">
      <alignment horizontal="justify" vertical="center" wrapText="1"/>
    </xf>
    <xf numFmtId="0" fontId="22" fillId="0" borderId="0" xfId="0" applyFont="1" applyAlignment="1">
      <alignment horizontal="justify" vertical="center" wrapText="1"/>
    </xf>
    <xf numFmtId="0" fontId="22" fillId="0" borderId="14" xfId="0" applyFont="1" applyBorder="1" applyAlignment="1">
      <alignment horizontal="justify" vertical="center" wrapText="1"/>
    </xf>
    <xf numFmtId="0" fontId="22" fillId="0" borderId="49" xfId="0" applyFont="1" applyBorder="1" applyAlignment="1">
      <alignment vertical="center" wrapText="1"/>
    </xf>
    <xf numFmtId="0" fontId="22" fillId="0" borderId="27" xfId="0" applyFont="1" applyBorder="1" applyAlignment="1">
      <alignment vertical="center" wrapText="1"/>
    </xf>
    <xf numFmtId="0" fontId="22" fillId="0" borderId="46" xfId="0" applyFont="1" applyBorder="1" applyAlignment="1">
      <alignment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9" fillId="2" borderId="31"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6" fillId="2" borderId="15" xfId="0" applyFont="1" applyFill="1" applyBorder="1" applyAlignment="1">
      <alignment horizontal="left" vertical="center" wrapText="1"/>
    </xf>
    <xf numFmtId="0" fontId="6" fillId="2" borderId="32" xfId="0" applyFont="1" applyFill="1" applyBorder="1" applyAlignment="1">
      <alignment horizontal="left" vertical="center" wrapText="1"/>
    </xf>
    <xf numFmtId="0" fontId="19" fillId="3" borderId="35" xfId="0" applyFont="1" applyFill="1" applyBorder="1" applyAlignment="1">
      <alignment horizontal="center" vertical="center" wrapText="1"/>
    </xf>
    <xf numFmtId="0" fontId="19" fillId="3" borderId="36" xfId="0" applyFont="1" applyFill="1" applyBorder="1" applyAlignment="1">
      <alignment horizontal="center" vertical="center" wrapText="1"/>
    </xf>
    <xf numFmtId="0" fontId="22" fillId="0" borderId="5" xfId="0" applyFont="1" applyBorder="1" applyAlignment="1">
      <alignment horizontal="justify" vertical="center" wrapText="1"/>
    </xf>
    <xf numFmtId="0" fontId="22" fillId="0" borderId="47" xfId="0" applyFont="1" applyBorder="1" applyAlignment="1">
      <alignment horizontal="justify" vertical="center" wrapText="1"/>
    </xf>
    <xf numFmtId="0" fontId="22" fillId="0" borderId="6" xfId="0" applyFont="1" applyBorder="1" applyAlignment="1">
      <alignment horizontal="justify" vertical="center" wrapText="1"/>
    </xf>
    <xf numFmtId="0" fontId="22" fillId="0" borderId="49" xfId="0" applyFont="1" applyBorder="1" applyAlignment="1">
      <alignment horizontal="justify" vertical="center" wrapText="1"/>
    </xf>
    <xf numFmtId="0" fontId="22" fillId="0" borderId="27" xfId="0" applyFont="1" applyBorder="1" applyAlignment="1">
      <alignment horizontal="justify" vertical="center" wrapText="1"/>
    </xf>
    <xf numFmtId="0" fontId="22" fillId="0" borderId="46" xfId="0" applyFont="1" applyBorder="1" applyAlignment="1">
      <alignment horizontal="justify" vertical="center" wrapText="1"/>
    </xf>
    <xf numFmtId="0" fontId="22" fillId="0" borderId="48" xfId="0" applyFont="1" applyBorder="1" applyAlignment="1">
      <alignment horizontal="center" vertical="center" wrapText="1"/>
    </xf>
    <xf numFmtId="0" fontId="22" fillId="0" borderId="0" xfId="0" applyFont="1" applyAlignment="1">
      <alignment horizontal="center" vertical="center" wrapText="1"/>
    </xf>
    <xf numFmtId="0" fontId="22" fillId="0" borderId="14" xfId="0" applyFont="1" applyBorder="1" applyAlignment="1">
      <alignment horizontal="center" vertical="center" wrapText="1"/>
    </xf>
    <xf numFmtId="9" fontId="5" fillId="0" borderId="6" xfId="0" applyNumberFormat="1" applyFont="1" applyBorder="1" applyAlignment="1">
      <alignment horizontal="center" vertical="center" wrapText="1"/>
    </xf>
    <xf numFmtId="9" fontId="5" fillId="0" borderId="14" xfId="0" applyNumberFormat="1" applyFont="1" applyBorder="1" applyAlignment="1">
      <alignment horizontal="center" vertical="center" wrapText="1"/>
    </xf>
    <xf numFmtId="9" fontId="5" fillId="0" borderId="46" xfId="0" applyNumberFormat="1" applyFont="1" applyBorder="1" applyAlignment="1">
      <alignment horizontal="center" vertical="center" wrapText="1"/>
    </xf>
  </cellXfs>
  <cellStyles count="6">
    <cellStyle name="Euro" xfId="3" xr:uid="{00000000-0005-0000-0000-000000000000}"/>
    <cellStyle name="Migliaia" xfId="1" builtinId="3"/>
    <cellStyle name="Migliaia [0] 2" xfId="4" xr:uid="{00000000-0005-0000-0000-000002000000}"/>
    <cellStyle name="Normale" xfId="0" builtinId="0"/>
    <cellStyle name="Normale 2" xfId="5" xr:uid="{00000000-0005-0000-0000-000004000000}"/>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0"/>
  <sheetViews>
    <sheetView topLeftCell="C1" zoomScaleNormal="100" workbookViewId="0">
      <selection activeCell="C5" sqref="C5:I9"/>
    </sheetView>
  </sheetViews>
  <sheetFormatPr defaultRowHeight="12.75" x14ac:dyDescent="0.25"/>
  <cols>
    <col min="1" max="2" width="5.140625" style="2" hidden="1" customWidth="1"/>
    <col min="3" max="3" width="27.28515625" style="2" customWidth="1"/>
    <col min="4" max="4" width="21.5703125" style="2" customWidth="1"/>
    <col min="5" max="5" width="17.140625" style="2" bestFit="1" customWidth="1"/>
    <col min="6" max="6" width="17" style="2" customWidth="1"/>
    <col min="7" max="7" width="14.42578125" style="2" customWidth="1"/>
    <col min="8" max="8" width="34.5703125" style="2" customWidth="1"/>
    <col min="9" max="9" width="44.28515625" style="2" customWidth="1"/>
    <col min="10" max="10" width="18.425781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48</v>
      </c>
      <c r="E1" s="5" t="s">
        <v>1</v>
      </c>
      <c r="F1" s="5" t="s">
        <v>97</v>
      </c>
      <c r="G1" s="6"/>
      <c r="H1" s="7"/>
      <c r="I1" s="8"/>
      <c r="J1" s="9"/>
    </row>
    <row r="2" spans="1:10" x14ac:dyDescent="0.2">
      <c r="A2" s="1"/>
      <c r="C2" s="10" t="s">
        <v>4</v>
      </c>
      <c r="D2" s="87" t="s">
        <v>33</v>
      </c>
      <c r="E2" s="11" t="s">
        <v>5</v>
      </c>
      <c r="F2" s="12" t="s">
        <v>47</v>
      </c>
      <c r="G2" s="11"/>
      <c r="H2" s="13"/>
      <c r="I2" s="14"/>
      <c r="J2" s="15"/>
    </row>
    <row r="3" spans="1:10" s="17" customFormat="1" ht="15.75" thickBot="1" x14ac:dyDescent="0.3">
      <c r="A3" s="16"/>
      <c r="C3" s="18" t="s">
        <v>6</v>
      </c>
      <c r="D3" s="19">
        <v>0</v>
      </c>
      <c r="H3" s="124"/>
      <c r="I3" s="124"/>
      <c r="J3" s="125"/>
    </row>
    <row r="4" spans="1:10" ht="43.5" thickBot="1" x14ac:dyDescent="0.3">
      <c r="A4" s="1" t="b">
        <v>1</v>
      </c>
      <c r="C4" s="126" t="s">
        <v>7</v>
      </c>
      <c r="D4" s="127"/>
      <c r="E4" s="128"/>
      <c r="F4" s="20" t="s">
        <v>8</v>
      </c>
      <c r="G4" s="21" t="s">
        <v>9</v>
      </c>
      <c r="H4" s="22" t="s">
        <v>10</v>
      </c>
      <c r="I4" s="21" t="s">
        <v>45</v>
      </c>
      <c r="J4" s="21" t="s">
        <v>11</v>
      </c>
    </row>
    <row r="5" spans="1:10" ht="77.25" thickBot="1" x14ac:dyDescent="0.3">
      <c r="A5" s="1"/>
      <c r="C5" s="135" t="s">
        <v>35</v>
      </c>
      <c r="D5" s="136" t="s">
        <v>35</v>
      </c>
      <c r="E5" s="137" t="s">
        <v>35</v>
      </c>
      <c r="F5" s="23">
        <f>100/5</f>
        <v>20</v>
      </c>
      <c r="G5" s="24">
        <v>100</v>
      </c>
      <c r="H5" s="88" t="s">
        <v>40</v>
      </c>
      <c r="I5" s="106" t="s">
        <v>127</v>
      </c>
      <c r="J5" s="129">
        <f>G11/F11</f>
        <v>1</v>
      </c>
    </row>
    <row r="6" spans="1:10" ht="43.5" customHeight="1" thickBot="1" x14ac:dyDescent="0.3">
      <c r="A6" s="1"/>
      <c r="C6" s="138" t="s">
        <v>36</v>
      </c>
      <c r="D6" s="139" t="s">
        <v>36</v>
      </c>
      <c r="E6" s="140" t="s">
        <v>36</v>
      </c>
      <c r="F6" s="23">
        <f t="shared" ref="F6:F8" si="0">100/5</f>
        <v>20</v>
      </c>
      <c r="G6" s="24">
        <v>100</v>
      </c>
      <c r="H6" s="88" t="s">
        <v>41</v>
      </c>
      <c r="I6" s="97" t="s">
        <v>85</v>
      </c>
      <c r="J6" s="130"/>
    </row>
    <row r="7" spans="1:10" ht="66.75" customHeight="1" thickBot="1" x14ac:dyDescent="0.3">
      <c r="A7" s="1"/>
      <c r="C7" s="141" t="s">
        <v>37</v>
      </c>
      <c r="D7" s="142" t="s">
        <v>37</v>
      </c>
      <c r="E7" s="143" t="s">
        <v>37</v>
      </c>
      <c r="F7" s="23">
        <f t="shared" si="0"/>
        <v>20</v>
      </c>
      <c r="G7" s="24">
        <v>100</v>
      </c>
      <c r="H7" s="88" t="s">
        <v>42</v>
      </c>
      <c r="I7" s="97" t="s">
        <v>84</v>
      </c>
      <c r="J7" s="130"/>
    </row>
    <row r="8" spans="1:10" ht="64.5" customHeight="1" thickBot="1" x14ac:dyDescent="0.3">
      <c r="A8" s="1"/>
      <c r="C8" s="141" t="s">
        <v>38</v>
      </c>
      <c r="D8" s="142" t="s">
        <v>38</v>
      </c>
      <c r="E8" s="143" t="s">
        <v>38</v>
      </c>
      <c r="F8" s="23">
        <f t="shared" si="0"/>
        <v>20</v>
      </c>
      <c r="G8" s="24">
        <v>100</v>
      </c>
      <c r="H8" s="88" t="s">
        <v>43</v>
      </c>
      <c r="I8" s="97" t="s">
        <v>54</v>
      </c>
      <c r="J8" s="130"/>
    </row>
    <row r="9" spans="1:10" ht="29.25" customHeight="1" thickBot="1" x14ac:dyDescent="0.3">
      <c r="A9" s="1"/>
      <c r="C9" s="144" t="s">
        <v>39</v>
      </c>
      <c r="D9" s="145" t="s">
        <v>39</v>
      </c>
      <c r="E9" s="146" t="s">
        <v>39</v>
      </c>
      <c r="F9" s="23">
        <f>100/5</f>
        <v>20</v>
      </c>
      <c r="G9" s="24">
        <v>100</v>
      </c>
      <c r="H9" s="89" t="s">
        <v>44</v>
      </c>
      <c r="I9" s="105" t="s">
        <v>126</v>
      </c>
      <c r="J9" s="131"/>
    </row>
    <row r="10" spans="1:10" ht="18.75" thickBot="1" x14ac:dyDescent="0.3">
      <c r="A10" s="1"/>
      <c r="C10" s="132" t="s">
        <v>12</v>
      </c>
      <c r="D10" s="133"/>
      <c r="E10" s="134"/>
      <c r="F10" s="25">
        <f>SUM(F5:F9)</f>
        <v>100</v>
      </c>
      <c r="G10" s="25">
        <f>SUM(G5:G9)</f>
        <v>500</v>
      </c>
      <c r="H10" s="26"/>
      <c r="I10" s="27"/>
      <c r="J10" s="28"/>
    </row>
    <row r="11" spans="1:10" ht="20.25" thickBot="1" x14ac:dyDescent="0.3">
      <c r="A11" s="29"/>
      <c r="B11" s="30"/>
      <c r="C11" s="147" t="s">
        <v>13</v>
      </c>
      <c r="D11" s="148"/>
      <c r="E11" s="149"/>
      <c r="F11" s="31">
        <v>50</v>
      </c>
      <c r="G11" s="32">
        <f>G10/5/F10*F11</f>
        <v>50</v>
      </c>
      <c r="H11" s="33"/>
      <c r="I11" s="34"/>
      <c r="J11" s="35"/>
    </row>
    <row r="12" spans="1:10" ht="13.5" thickBot="1" x14ac:dyDescent="0.3">
      <c r="A12" s="1" t="b">
        <v>1</v>
      </c>
      <c r="C12" s="36"/>
      <c r="D12" s="37"/>
      <c r="E12" s="37"/>
      <c r="F12" s="150" t="s">
        <v>14</v>
      </c>
      <c r="G12" s="151"/>
      <c r="H12" s="151"/>
      <c r="I12" s="151"/>
      <c r="J12" s="152"/>
    </row>
    <row r="13" spans="1:10" ht="21" thickBot="1" x14ac:dyDescent="0.3">
      <c r="A13" s="1" t="b">
        <v>1</v>
      </c>
      <c r="C13" s="153" t="s">
        <v>15</v>
      </c>
      <c r="D13" s="154"/>
      <c r="E13" s="38" t="s">
        <v>8</v>
      </c>
      <c r="F13" s="39">
        <v>1</v>
      </c>
      <c r="G13" s="39">
        <v>2</v>
      </c>
      <c r="H13" s="39">
        <v>3</v>
      </c>
      <c r="I13" s="39">
        <v>4</v>
      </c>
      <c r="J13" s="40">
        <v>5</v>
      </c>
    </row>
    <row r="14" spans="1:10" ht="35.25" customHeight="1" x14ac:dyDescent="0.25">
      <c r="A14" s="1" t="e">
        <f>IF(#REF!=TRUE,TRUE,"")</f>
        <v>#REF!</v>
      </c>
      <c r="C14" s="155" t="s">
        <v>16</v>
      </c>
      <c r="D14" s="156"/>
      <c r="E14" s="41">
        <v>20</v>
      </c>
      <c r="F14" s="42"/>
      <c r="G14" s="42"/>
      <c r="H14" s="42"/>
      <c r="I14" s="42"/>
      <c r="J14" s="43" t="s">
        <v>46</v>
      </c>
    </row>
    <row r="15" spans="1:10" ht="32.25" customHeight="1" x14ac:dyDescent="0.25">
      <c r="A15" s="1"/>
      <c r="C15" s="113" t="s">
        <v>17</v>
      </c>
      <c r="D15" s="114"/>
      <c r="E15" s="41">
        <v>20</v>
      </c>
      <c r="F15" s="44"/>
      <c r="G15" s="44"/>
      <c r="H15" s="44"/>
      <c r="I15" s="44"/>
      <c r="J15" s="45" t="s">
        <v>46</v>
      </c>
    </row>
    <row r="16" spans="1:10" ht="33.75" customHeight="1" x14ac:dyDescent="0.25">
      <c r="A16" s="1"/>
      <c r="C16" s="113" t="s">
        <v>18</v>
      </c>
      <c r="D16" s="114"/>
      <c r="E16" s="41">
        <v>20</v>
      </c>
      <c r="F16" s="44"/>
      <c r="G16" s="44"/>
      <c r="H16" s="44"/>
      <c r="I16" s="44"/>
      <c r="J16" s="45" t="s">
        <v>46</v>
      </c>
    </row>
    <row r="17" spans="1:10" ht="24.75" customHeight="1" x14ac:dyDescent="0.25">
      <c r="A17" s="1"/>
      <c r="C17" s="113" t="s">
        <v>19</v>
      </c>
      <c r="D17" s="114"/>
      <c r="E17" s="41">
        <v>20</v>
      </c>
      <c r="F17" s="44"/>
      <c r="G17" s="44"/>
      <c r="H17" s="44"/>
      <c r="I17" s="44"/>
      <c r="J17" s="45" t="s">
        <v>46</v>
      </c>
    </row>
    <row r="18" spans="1:10" ht="56.25" customHeight="1" thickBot="1" x14ac:dyDescent="0.3">
      <c r="A18" s="1"/>
      <c r="C18" s="115" t="s">
        <v>20</v>
      </c>
      <c r="D18" s="116"/>
      <c r="E18" s="41">
        <v>20</v>
      </c>
      <c r="F18" s="44"/>
      <c r="G18" s="44"/>
      <c r="H18" s="44"/>
      <c r="I18" s="44"/>
      <c r="J18" s="45" t="s">
        <v>46</v>
      </c>
    </row>
    <row r="19" spans="1:10" ht="15" thickBot="1" x14ac:dyDescent="0.3">
      <c r="A19" s="1" t="b">
        <v>1</v>
      </c>
      <c r="C19" s="117" t="s">
        <v>21</v>
      </c>
      <c r="D19" s="118"/>
      <c r="E19" s="46">
        <f>SUM(E13:E18)</f>
        <v>100</v>
      </c>
      <c r="F19" s="47">
        <f>(IF(F14="X",F13,"0")*$E14)+(IF(F15="X",F13,"0")*$E15)+(IF(F16="X",F13,"0")*$E16)+(IF(F17="X",F13,"0")*$E17)+(IF(F18="X",F13,"0")*$E18)</f>
        <v>0</v>
      </c>
      <c r="G19" s="47">
        <f>(IF(G14="X",G13,"0")*$E14)+(IF(G15="X",G13,"0")*$E15)+(IF(G16="X",G13,"0")*$E16)+(IF(G17="X",G13,"0")*$E17)+(IF(G18="X",G13,"0")*$E18)</f>
        <v>0</v>
      </c>
      <c r="H19" s="47">
        <f>(IF(H14="X",H13,"0")*$E14)+(IF(H15="X",H13,"0")*$E15)+(IF(H16="X",H13,"0")*$E16)+(IF(H17="X",H13,"0")*$E17)+(IF(H18="X",H13,"0")*$E18)</f>
        <v>0</v>
      </c>
      <c r="I19" s="47">
        <f>(IF(I14="X",I13,"0")*$E14)+(IF(I15="X",I13,"0")*$E15)+(IF(I16="X",I13,"0")*$E16)+(IF(I17="X",I13,"0")*$E17)+(IF(I18="X",I13,"0")*$E18)</f>
        <v>0</v>
      </c>
      <c r="J19" s="48">
        <f>((IF(J14="X",J13,"0")*$E14)+(IF(J15="X",J13,"0")*$E15)+(IF(J16="X",J13,"0")*$E16)+(IF(J17="X",J13,"0")*$E17)+(IF(J18="X",J13,"0")*$E18))</f>
        <v>500</v>
      </c>
    </row>
    <row r="20" spans="1:10" ht="18.75" thickBot="1" x14ac:dyDescent="0.3">
      <c r="A20" s="1" t="b">
        <v>1</v>
      </c>
      <c r="C20" s="119" t="s">
        <v>22</v>
      </c>
      <c r="D20" s="120"/>
      <c r="E20" s="49">
        <v>50</v>
      </c>
      <c r="F20" s="50">
        <f>E20/E19*F19</f>
        <v>0</v>
      </c>
      <c r="G20" s="50">
        <f>E20/E19*G19</f>
        <v>0</v>
      </c>
      <c r="H20" s="50">
        <f>E20/E19*H19</f>
        <v>0</v>
      </c>
      <c r="I20" s="50">
        <f>E20/E19*I19</f>
        <v>0</v>
      </c>
      <c r="J20" s="51">
        <f>E20/E19*J19</f>
        <v>250</v>
      </c>
    </row>
    <row r="21" spans="1:10" ht="18.75" thickBot="1" x14ac:dyDescent="0.3">
      <c r="A21" s="1" t="b">
        <v>1</v>
      </c>
      <c r="C21" s="52"/>
      <c r="D21" s="53"/>
      <c r="E21" s="54"/>
      <c r="F21" s="55" t="s">
        <v>23</v>
      </c>
      <c r="G21" s="56"/>
      <c r="H21" s="57">
        <f>G11/100</f>
        <v>0.5</v>
      </c>
      <c r="I21" s="58"/>
      <c r="J21" s="59"/>
    </row>
    <row r="22" spans="1:10" ht="26.25" customHeight="1" thickBot="1" x14ac:dyDescent="0.3">
      <c r="A22" s="1" t="b">
        <v>1</v>
      </c>
      <c r="C22" s="52" t="s">
        <v>24</v>
      </c>
      <c r="D22" s="53"/>
      <c r="E22" s="60"/>
      <c r="F22" s="55" t="s">
        <v>25</v>
      </c>
      <c r="G22" s="61">
        <f>SUM(F20:J20)/300*E19</f>
        <v>83.333333333333343</v>
      </c>
      <c r="H22" s="62">
        <f>G22/100*60/100</f>
        <v>0.50000000000000011</v>
      </c>
      <c r="I22" s="63"/>
      <c r="J22" s="64"/>
    </row>
    <row r="23" spans="1:10" ht="18.75" thickBot="1" x14ac:dyDescent="0.3">
      <c r="A23" s="1" t="b">
        <v>1</v>
      </c>
      <c r="C23" s="65"/>
      <c r="D23" s="66"/>
      <c r="E23" s="67"/>
      <c r="F23" s="55" t="s">
        <v>26</v>
      </c>
      <c r="G23" s="56"/>
      <c r="H23" s="62">
        <f>SUM(H21:H22)</f>
        <v>1</v>
      </c>
      <c r="I23" s="68"/>
      <c r="J23" s="69"/>
    </row>
    <row r="24" spans="1:10" ht="18.75" thickBot="1" x14ac:dyDescent="0.3">
      <c r="A24" s="1"/>
      <c r="C24" s="70"/>
      <c r="D24" s="71"/>
      <c r="E24" s="72"/>
      <c r="F24" s="55" t="s">
        <v>27</v>
      </c>
      <c r="G24" s="56"/>
      <c r="H24" s="73">
        <f>D3*H23</f>
        <v>0</v>
      </c>
      <c r="I24" s="74"/>
      <c r="J24" s="75"/>
    </row>
    <row r="25" spans="1:10" ht="14.25" x14ac:dyDescent="0.25">
      <c r="A25" s="1"/>
      <c r="C25" s="76"/>
      <c r="D25" s="77" t="s">
        <v>28</v>
      </c>
      <c r="E25" s="78"/>
      <c r="F25" s="79"/>
      <c r="G25" s="78"/>
      <c r="H25" s="78"/>
      <c r="I25" s="78"/>
      <c r="J25" s="80"/>
    </row>
    <row r="26" spans="1:10" ht="15" x14ac:dyDescent="0.25">
      <c r="A26" s="1"/>
      <c r="C26" s="121"/>
      <c r="D26" s="122"/>
      <c r="E26" s="122"/>
      <c r="F26" s="122"/>
      <c r="G26" s="122"/>
      <c r="H26" s="122"/>
      <c r="I26" s="122"/>
      <c r="J26" s="123"/>
    </row>
    <row r="27" spans="1:10" x14ac:dyDescent="0.25">
      <c r="A27" s="1"/>
      <c r="C27" s="81"/>
      <c r="D27" s="82"/>
      <c r="E27" s="82"/>
      <c r="F27" s="82"/>
      <c r="G27" s="82"/>
      <c r="H27" s="82"/>
      <c r="I27" s="82"/>
      <c r="J27" s="83"/>
    </row>
    <row r="28" spans="1:10" x14ac:dyDescent="0.25">
      <c r="A28" s="1"/>
      <c r="C28" s="81"/>
      <c r="D28" s="82"/>
      <c r="E28" s="82"/>
      <c r="F28" s="82"/>
      <c r="G28" s="82"/>
      <c r="H28" s="82"/>
      <c r="I28" s="82"/>
      <c r="J28" s="83"/>
    </row>
    <row r="29" spans="1:10" ht="13.5" thickBot="1" x14ac:dyDescent="0.3">
      <c r="A29" s="1"/>
      <c r="C29" s="84"/>
      <c r="D29" s="85"/>
      <c r="E29" s="85"/>
      <c r="F29" s="85"/>
      <c r="G29" s="85"/>
      <c r="H29" s="85"/>
      <c r="I29" s="85"/>
      <c r="J29" s="86"/>
    </row>
    <row r="30" spans="1:10" x14ac:dyDescent="0.25">
      <c r="C30" s="82"/>
      <c r="D30" s="82"/>
      <c r="E30" s="82"/>
      <c r="F30" s="82"/>
      <c r="G30" s="82"/>
      <c r="H30" s="82"/>
      <c r="I30" s="82"/>
      <c r="J30" s="82"/>
    </row>
  </sheetData>
  <mergeCells count="20">
    <mergeCell ref="C16:D16"/>
    <mergeCell ref="H3:J3"/>
    <mergeCell ref="C4:E4"/>
    <mergeCell ref="J5:J9"/>
    <mergeCell ref="C10:E10"/>
    <mergeCell ref="C5:E5"/>
    <mergeCell ref="C6:E6"/>
    <mergeCell ref="C7:E7"/>
    <mergeCell ref="C8:E8"/>
    <mergeCell ref="C9:E9"/>
    <mergeCell ref="C11:E11"/>
    <mergeCell ref="F12:J12"/>
    <mergeCell ref="C13:D13"/>
    <mergeCell ref="C14:D14"/>
    <mergeCell ref="C15:D15"/>
    <mergeCell ref="C17:D17"/>
    <mergeCell ref="C18:D18"/>
    <mergeCell ref="C19:D19"/>
    <mergeCell ref="C20:D20"/>
    <mergeCell ref="C26:J26"/>
  </mergeCells>
  <pageMargins left="0.70866141732283472" right="0.70866141732283472" top="0.74803149606299213" bottom="0.74803149606299213" header="0.31496062992125984" footer="0.31496062992125984"/>
  <pageSetup paperSize="9" scale="66"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32"/>
  <sheetViews>
    <sheetView topLeftCell="C1" workbookViewId="0">
      <selection activeCell="C5" sqref="C5:I11"/>
    </sheetView>
  </sheetViews>
  <sheetFormatPr defaultRowHeight="12.75" x14ac:dyDescent="0.25"/>
  <cols>
    <col min="1" max="2" width="5.140625" style="2" hidden="1" customWidth="1"/>
    <col min="3" max="3" width="27.28515625" style="2" customWidth="1"/>
    <col min="4" max="4" width="23.85546875" style="2" customWidth="1"/>
    <col min="5" max="5" width="17.140625" style="2" bestFit="1" customWidth="1"/>
    <col min="6" max="6" width="20.7109375" style="2" customWidth="1"/>
    <col min="7" max="7" width="18" style="2" customWidth="1"/>
    <col min="8" max="8" width="35.5703125" style="2" customWidth="1"/>
    <col min="9" max="9" width="28.7109375" style="2" customWidth="1"/>
    <col min="10" max="10" width="33.285156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74</v>
      </c>
      <c r="E1" s="5" t="s">
        <v>1</v>
      </c>
      <c r="F1" s="5" t="s">
        <v>2</v>
      </c>
      <c r="G1" s="6" t="s">
        <v>3</v>
      </c>
      <c r="H1" s="7"/>
      <c r="I1" s="8"/>
      <c r="J1" s="9"/>
    </row>
    <row r="2" spans="1:10" x14ac:dyDescent="0.2">
      <c r="A2" s="1"/>
      <c r="C2" s="10" t="s">
        <v>4</v>
      </c>
      <c r="D2" s="87" t="s">
        <v>34</v>
      </c>
      <c r="E2" s="11" t="s">
        <v>5</v>
      </c>
      <c r="F2" s="12" t="s">
        <v>47</v>
      </c>
      <c r="G2" s="11"/>
      <c r="H2" s="13"/>
      <c r="I2" s="14"/>
      <c r="J2" s="15"/>
    </row>
    <row r="3" spans="1:10" s="17" customFormat="1" ht="15.75" thickBot="1" x14ac:dyDescent="0.3">
      <c r="A3" s="16"/>
      <c r="C3" s="18" t="s">
        <v>6</v>
      </c>
      <c r="D3" s="19">
        <v>0</v>
      </c>
      <c r="H3" s="124"/>
      <c r="I3" s="124"/>
      <c r="J3" s="125"/>
    </row>
    <row r="4" spans="1:10" ht="43.5" thickBot="1" x14ac:dyDescent="0.3">
      <c r="A4" s="1" t="b">
        <v>1</v>
      </c>
      <c r="C4" s="126" t="s">
        <v>7</v>
      </c>
      <c r="D4" s="127"/>
      <c r="E4" s="128"/>
      <c r="F4" s="20" t="s">
        <v>8</v>
      </c>
      <c r="G4" s="21" t="s">
        <v>9</v>
      </c>
      <c r="H4" s="22" t="s">
        <v>10</v>
      </c>
      <c r="I4" s="21" t="s">
        <v>45</v>
      </c>
      <c r="J4" s="21" t="s">
        <v>11</v>
      </c>
    </row>
    <row r="5" spans="1:10" ht="45" customHeight="1" thickBot="1" x14ac:dyDescent="0.3">
      <c r="A5" s="1"/>
      <c r="C5" s="157" t="s">
        <v>49</v>
      </c>
      <c r="D5" s="158" t="s">
        <v>49</v>
      </c>
      <c r="E5" s="159" t="s">
        <v>49</v>
      </c>
      <c r="F5" s="99">
        <v>14.3</v>
      </c>
      <c r="G5" s="24">
        <v>100</v>
      </c>
      <c r="H5" s="88" t="s">
        <v>119</v>
      </c>
      <c r="I5" s="96" t="s">
        <v>83</v>
      </c>
      <c r="J5" s="129">
        <f>G13/F13</f>
        <v>1</v>
      </c>
    </row>
    <row r="6" spans="1:10" ht="45" customHeight="1" thickBot="1" x14ac:dyDescent="0.3">
      <c r="A6" s="1"/>
      <c r="C6" s="141" t="s">
        <v>50</v>
      </c>
      <c r="D6" s="142" t="s">
        <v>50</v>
      </c>
      <c r="E6" s="143" t="s">
        <v>50</v>
      </c>
      <c r="F6" s="99">
        <v>14.28</v>
      </c>
      <c r="G6" s="24">
        <v>100</v>
      </c>
      <c r="H6" s="88" t="s">
        <v>41</v>
      </c>
      <c r="I6" s="103" t="s">
        <v>94</v>
      </c>
      <c r="J6" s="130"/>
    </row>
    <row r="7" spans="1:10" ht="64.5" customHeight="1" thickBot="1" x14ac:dyDescent="0.3">
      <c r="A7" s="1"/>
      <c r="C7" s="141" t="s">
        <v>51</v>
      </c>
      <c r="D7" s="142" t="s">
        <v>51</v>
      </c>
      <c r="E7" s="143" t="s">
        <v>51</v>
      </c>
      <c r="F7" s="99">
        <v>14.28</v>
      </c>
      <c r="G7" s="24">
        <v>100</v>
      </c>
      <c r="H7" s="88" t="s">
        <v>43</v>
      </c>
      <c r="I7" s="103" t="s">
        <v>122</v>
      </c>
      <c r="J7" s="130"/>
    </row>
    <row r="8" spans="1:10" ht="49.5" customHeight="1" thickBot="1" x14ac:dyDescent="0.3">
      <c r="A8" s="1"/>
      <c r="C8" s="141" t="s">
        <v>39</v>
      </c>
      <c r="D8" s="142" t="s">
        <v>39</v>
      </c>
      <c r="E8" s="143" t="s">
        <v>39</v>
      </c>
      <c r="F8" s="99">
        <v>14.28</v>
      </c>
      <c r="G8" s="24">
        <v>100</v>
      </c>
      <c r="H8" s="88" t="s">
        <v>44</v>
      </c>
      <c r="I8" s="111" t="s">
        <v>136</v>
      </c>
      <c r="J8" s="130"/>
    </row>
    <row r="9" spans="1:10" ht="50.25" customHeight="1" thickBot="1" x14ac:dyDescent="0.3">
      <c r="A9" s="1"/>
      <c r="C9" s="141" t="s">
        <v>117</v>
      </c>
      <c r="D9" s="142" t="s">
        <v>117</v>
      </c>
      <c r="E9" s="143" t="s">
        <v>117</v>
      </c>
      <c r="F9" s="99">
        <v>14.3</v>
      </c>
      <c r="G9" s="24">
        <v>100</v>
      </c>
      <c r="H9" s="102" t="s">
        <v>120</v>
      </c>
      <c r="I9" s="103" t="s">
        <v>123</v>
      </c>
      <c r="J9" s="130"/>
    </row>
    <row r="10" spans="1:10" ht="36" customHeight="1" thickBot="1" x14ac:dyDescent="0.3">
      <c r="A10" s="1"/>
      <c r="C10" s="141" t="s">
        <v>118</v>
      </c>
      <c r="D10" s="142" t="s">
        <v>118</v>
      </c>
      <c r="E10" s="143" t="s">
        <v>118</v>
      </c>
      <c r="F10" s="99">
        <v>14.28</v>
      </c>
      <c r="G10" s="24">
        <v>100</v>
      </c>
      <c r="H10" s="102" t="s">
        <v>121</v>
      </c>
      <c r="I10" s="103" t="s">
        <v>125</v>
      </c>
      <c r="J10" s="130"/>
    </row>
    <row r="11" spans="1:10" ht="70.5" customHeight="1" thickBot="1" x14ac:dyDescent="0.3">
      <c r="A11" s="1"/>
      <c r="C11" s="160" t="s">
        <v>52</v>
      </c>
      <c r="D11" s="161" t="s">
        <v>52</v>
      </c>
      <c r="E11" s="162" t="s">
        <v>52</v>
      </c>
      <c r="F11" s="99">
        <v>14.28</v>
      </c>
      <c r="G11" s="24">
        <v>100</v>
      </c>
      <c r="H11" s="89" t="s">
        <v>53</v>
      </c>
      <c r="I11" s="104" t="s">
        <v>124</v>
      </c>
      <c r="J11" s="131"/>
    </row>
    <row r="12" spans="1:10" ht="18.75" thickBot="1" x14ac:dyDescent="0.3">
      <c r="A12" s="1"/>
      <c r="C12" s="132" t="s">
        <v>12</v>
      </c>
      <c r="D12" s="133"/>
      <c r="E12" s="134"/>
      <c r="F12" s="25">
        <f>SUM(F5:F11)</f>
        <v>100</v>
      </c>
      <c r="G12" s="25">
        <f>SUM(G5:G11)</f>
        <v>700</v>
      </c>
      <c r="H12" s="26"/>
      <c r="I12" s="27"/>
      <c r="J12" s="28"/>
    </row>
    <row r="13" spans="1:10" ht="20.25" thickBot="1" x14ac:dyDescent="0.3">
      <c r="A13" s="29"/>
      <c r="B13" s="30"/>
      <c r="C13" s="147" t="s">
        <v>13</v>
      </c>
      <c r="D13" s="148"/>
      <c r="E13" s="149"/>
      <c r="F13" s="31">
        <v>50</v>
      </c>
      <c r="G13" s="32">
        <f>G12/7/F12*F13</f>
        <v>50</v>
      </c>
      <c r="H13" s="33"/>
      <c r="I13" s="34"/>
      <c r="J13" s="35"/>
    </row>
    <row r="14" spans="1:10" ht="13.5" thickBot="1" x14ac:dyDescent="0.3">
      <c r="A14" s="1" t="b">
        <v>1</v>
      </c>
      <c r="C14" s="36"/>
      <c r="D14" s="37"/>
      <c r="E14" s="37"/>
      <c r="F14" s="150" t="s">
        <v>14</v>
      </c>
      <c r="G14" s="151"/>
      <c r="H14" s="151"/>
      <c r="I14" s="151"/>
      <c r="J14" s="152"/>
    </row>
    <row r="15" spans="1:10" ht="21" thickBot="1" x14ac:dyDescent="0.3">
      <c r="A15" s="1" t="b">
        <v>1</v>
      </c>
      <c r="C15" s="153" t="s">
        <v>15</v>
      </c>
      <c r="D15" s="154"/>
      <c r="E15" s="38" t="s">
        <v>8</v>
      </c>
      <c r="F15" s="39">
        <v>1</v>
      </c>
      <c r="G15" s="39">
        <v>2</v>
      </c>
      <c r="H15" s="39">
        <v>3</v>
      </c>
      <c r="I15" s="39">
        <v>4</v>
      </c>
      <c r="J15" s="40">
        <v>5</v>
      </c>
    </row>
    <row r="16" spans="1:10" ht="35.25" customHeight="1" x14ac:dyDescent="0.25">
      <c r="A16" s="1" t="e">
        <f>IF(#REF!=TRUE,TRUE,"")</f>
        <v>#REF!</v>
      </c>
      <c r="C16" s="155" t="s">
        <v>16</v>
      </c>
      <c r="D16" s="156"/>
      <c r="E16" s="41">
        <v>20</v>
      </c>
      <c r="F16" s="42"/>
      <c r="G16" s="42"/>
      <c r="H16" s="42"/>
      <c r="I16" s="42"/>
      <c r="J16" s="43" t="s">
        <v>29</v>
      </c>
    </row>
    <row r="17" spans="1:10" ht="32.25" customHeight="1" x14ac:dyDescent="0.25">
      <c r="A17" s="1"/>
      <c r="C17" s="113" t="s">
        <v>17</v>
      </c>
      <c r="D17" s="114"/>
      <c r="E17" s="41">
        <v>20</v>
      </c>
      <c r="F17" s="44"/>
      <c r="G17" s="44"/>
      <c r="H17" s="44"/>
      <c r="I17" s="44"/>
      <c r="J17" s="45" t="s">
        <v>29</v>
      </c>
    </row>
    <row r="18" spans="1:10" ht="33.75" customHeight="1" x14ac:dyDescent="0.25">
      <c r="A18" s="1"/>
      <c r="C18" s="113" t="s">
        <v>18</v>
      </c>
      <c r="D18" s="114"/>
      <c r="E18" s="41">
        <v>20</v>
      </c>
      <c r="F18" s="44"/>
      <c r="G18" s="44"/>
      <c r="H18" s="44"/>
      <c r="I18" s="44"/>
      <c r="J18" s="45" t="s">
        <v>29</v>
      </c>
    </row>
    <row r="19" spans="1:10" ht="24.75" customHeight="1" x14ac:dyDescent="0.25">
      <c r="A19" s="1"/>
      <c r="C19" s="113" t="s">
        <v>19</v>
      </c>
      <c r="D19" s="114"/>
      <c r="E19" s="41">
        <v>20</v>
      </c>
      <c r="F19" s="44"/>
      <c r="G19" s="44"/>
      <c r="H19" s="44"/>
      <c r="I19" s="44"/>
      <c r="J19" s="45" t="s">
        <v>29</v>
      </c>
    </row>
    <row r="20" spans="1:10" ht="56.25" customHeight="1" thickBot="1" x14ac:dyDescent="0.3">
      <c r="A20" s="1"/>
      <c r="C20" s="115" t="s">
        <v>20</v>
      </c>
      <c r="D20" s="116"/>
      <c r="E20" s="41">
        <v>20</v>
      </c>
      <c r="F20" s="44"/>
      <c r="G20" s="44"/>
      <c r="H20" s="44"/>
      <c r="I20" s="44"/>
      <c r="J20" s="45" t="s">
        <v>29</v>
      </c>
    </row>
    <row r="21" spans="1:10" ht="15" thickBot="1" x14ac:dyDescent="0.3">
      <c r="A21" s="1" t="b">
        <v>1</v>
      </c>
      <c r="C21" s="117" t="s">
        <v>21</v>
      </c>
      <c r="D21" s="118"/>
      <c r="E21" s="46">
        <f>SUM(E15:E20)</f>
        <v>100</v>
      </c>
      <c r="F21" s="47">
        <f>(IF(F16="X",F15,"0")*$E16)+(IF(F17="X",F15,"0")*$E17)+(IF(F18="X",F15,"0")*$E18)+(IF(F19="X",F15,"0")*$E19)+(IF(F20="X",F15,"0")*$E20)</f>
        <v>0</v>
      </c>
      <c r="G21" s="47">
        <f>(IF(G16="X",G15,"0")*$E16)+(IF(G17="X",G15,"0")*$E17)+(IF(G18="X",G15,"0")*$E18)+(IF(G19="X",G15,"0")*$E19)+(IF(G20="X",G15,"0")*$E20)</f>
        <v>0</v>
      </c>
      <c r="H21" s="47">
        <f>(IF(H16="X",H15,"0")*$E16)+(IF(H17="X",H15,"0")*$E17)+(IF(H18="X",H15,"0")*$E18)+(IF(H19="X",H15,"0")*$E19)+(IF(H20="X",H15,"0")*$E20)</f>
        <v>0</v>
      </c>
      <c r="I21" s="47">
        <f>(IF(I16="X",I15,"0")*$E16)+(IF(I17="X",I15,"0")*$E17)+(IF(I18="X",I15,"0")*$E18)+(IF(I19="X",I15,"0")*$E19)+(IF(I20="X",I15,"0")*$E20)</f>
        <v>0</v>
      </c>
      <c r="J21" s="48">
        <f>((IF(J16="X",J15,"0")*$E16)+(IF(J17="X",J15,"0")*$E17)+(IF(J18="X",J15,"0")*$E18)+(IF(J19="X",J15,"0")*$E19)+(IF(J20="X",J15,"0")*$E20))</f>
        <v>500</v>
      </c>
    </row>
    <row r="22" spans="1:10" ht="18.75" thickBot="1" x14ac:dyDescent="0.3">
      <c r="A22" s="1" t="b">
        <v>1</v>
      </c>
      <c r="C22" s="119" t="s">
        <v>22</v>
      </c>
      <c r="D22" s="120"/>
      <c r="E22" s="49">
        <v>50</v>
      </c>
      <c r="F22" s="50">
        <f>E22/E21*F21</f>
        <v>0</v>
      </c>
      <c r="G22" s="50">
        <f>E22/E21*G21</f>
        <v>0</v>
      </c>
      <c r="H22" s="50">
        <f>E22/E21*H21</f>
        <v>0</v>
      </c>
      <c r="I22" s="50">
        <f>E22/E21*I21</f>
        <v>0</v>
      </c>
      <c r="J22" s="51">
        <f>E22/E21*J21</f>
        <v>250</v>
      </c>
    </row>
    <row r="23" spans="1:10" ht="18.75" thickBot="1" x14ac:dyDescent="0.3">
      <c r="A23" s="1" t="b">
        <v>1</v>
      </c>
      <c r="C23" s="52"/>
      <c r="D23" s="53"/>
      <c r="E23" s="54"/>
      <c r="F23" s="55" t="s">
        <v>23</v>
      </c>
      <c r="G23" s="56"/>
      <c r="H23" s="57">
        <f>G13/100</f>
        <v>0.5</v>
      </c>
      <c r="I23" s="58"/>
      <c r="J23" s="59"/>
    </row>
    <row r="24" spans="1:10" ht="18.75" thickBot="1" x14ac:dyDescent="0.3">
      <c r="A24" s="1" t="b">
        <v>1</v>
      </c>
      <c r="C24" s="52" t="s">
        <v>24</v>
      </c>
      <c r="D24" s="53"/>
      <c r="E24" s="60"/>
      <c r="F24" s="55" t="s">
        <v>25</v>
      </c>
      <c r="G24" s="61">
        <f>SUM(F22:J22)/300*E21</f>
        <v>83.333333333333343</v>
      </c>
      <c r="H24" s="62">
        <f>G24/100*60/100</f>
        <v>0.50000000000000011</v>
      </c>
      <c r="I24" s="63"/>
      <c r="J24" s="64"/>
    </row>
    <row r="25" spans="1:10" ht="18.75" thickBot="1" x14ac:dyDescent="0.3">
      <c r="A25" s="1" t="b">
        <v>1</v>
      </c>
      <c r="C25" s="65"/>
      <c r="D25" s="66"/>
      <c r="E25" s="67"/>
      <c r="F25" s="55" t="s">
        <v>26</v>
      </c>
      <c r="G25" s="56"/>
      <c r="H25" s="62">
        <f>SUM(H23:H24)</f>
        <v>1</v>
      </c>
      <c r="I25" s="68"/>
      <c r="J25" s="69"/>
    </row>
    <row r="26" spans="1:10" ht="18.75" thickBot="1" x14ac:dyDescent="0.3">
      <c r="A26" s="1"/>
      <c r="C26" s="70"/>
      <c r="D26" s="71"/>
      <c r="E26" s="72"/>
      <c r="F26" s="55" t="s">
        <v>27</v>
      </c>
      <c r="G26" s="56"/>
      <c r="H26" s="73">
        <f>D3*H25</f>
        <v>0</v>
      </c>
      <c r="I26" s="74"/>
      <c r="J26" s="75"/>
    </row>
    <row r="27" spans="1:10" ht="14.25" x14ac:dyDescent="0.25">
      <c r="A27" s="1"/>
      <c r="C27" s="76"/>
      <c r="D27" s="77" t="s">
        <v>28</v>
      </c>
      <c r="E27" s="78"/>
      <c r="F27" s="79"/>
      <c r="G27" s="78"/>
      <c r="H27" s="78"/>
      <c r="I27" s="78"/>
      <c r="J27" s="80"/>
    </row>
    <row r="28" spans="1:10" ht="15" x14ac:dyDescent="0.25">
      <c r="A28" s="1"/>
      <c r="C28" s="121"/>
      <c r="D28" s="122"/>
      <c r="E28" s="122"/>
      <c r="F28" s="122"/>
      <c r="G28" s="122"/>
      <c r="H28" s="122"/>
      <c r="I28" s="122"/>
      <c r="J28" s="123"/>
    </row>
    <row r="29" spans="1:10" x14ac:dyDescent="0.25">
      <c r="A29" s="1"/>
      <c r="C29" s="81"/>
      <c r="D29" s="82"/>
      <c r="E29" s="82"/>
      <c r="F29" s="82"/>
      <c r="G29" s="82"/>
      <c r="H29" s="82"/>
      <c r="I29" s="82"/>
      <c r="J29" s="83"/>
    </row>
    <row r="30" spans="1:10" x14ac:dyDescent="0.25">
      <c r="A30" s="1"/>
      <c r="C30" s="81"/>
      <c r="D30" s="82"/>
      <c r="E30" s="82"/>
      <c r="F30" s="82"/>
      <c r="G30" s="82"/>
      <c r="H30" s="82"/>
      <c r="I30" s="82"/>
      <c r="J30" s="83"/>
    </row>
    <row r="31" spans="1:10" ht="13.5" thickBot="1" x14ac:dyDescent="0.3">
      <c r="A31" s="1"/>
      <c r="C31" s="84"/>
      <c r="D31" s="85"/>
      <c r="E31" s="85"/>
      <c r="F31" s="85"/>
      <c r="G31" s="85"/>
      <c r="H31" s="85"/>
      <c r="I31" s="85"/>
      <c r="J31" s="86"/>
    </row>
    <row r="32" spans="1:10" x14ac:dyDescent="0.25">
      <c r="C32" s="82"/>
      <c r="D32" s="82"/>
      <c r="E32" s="82"/>
      <c r="F32" s="82"/>
      <c r="G32" s="82"/>
      <c r="H32" s="82"/>
      <c r="I32" s="82"/>
      <c r="J32" s="82"/>
    </row>
  </sheetData>
  <mergeCells count="22">
    <mergeCell ref="C22:D22"/>
    <mergeCell ref="C17:D17"/>
    <mergeCell ref="C7:E7"/>
    <mergeCell ref="C19:D19"/>
    <mergeCell ref="C20:D20"/>
    <mergeCell ref="C21:D21"/>
    <mergeCell ref="C6:E6"/>
    <mergeCell ref="C28:J28"/>
    <mergeCell ref="C18:D18"/>
    <mergeCell ref="H3:J3"/>
    <mergeCell ref="C4:E4"/>
    <mergeCell ref="J5:J11"/>
    <mergeCell ref="C12:E12"/>
    <mergeCell ref="C5:E5"/>
    <mergeCell ref="C8:E8"/>
    <mergeCell ref="C9:E9"/>
    <mergeCell ref="C10:E10"/>
    <mergeCell ref="C11:E11"/>
    <mergeCell ref="C13:E13"/>
    <mergeCell ref="F14:J14"/>
    <mergeCell ref="C15:D15"/>
    <mergeCell ref="C16:D16"/>
  </mergeCells>
  <pageMargins left="0.70866141732283472" right="0.70866141732283472" top="0.74803149606299213" bottom="0.74803149606299213" header="0.31496062992125984" footer="0.31496062992125984"/>
  <pageSetup paperSize="9" scale="61"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30"/>
  <sheetViews>
    <sheetView topLeftCell="C1" workbookViewId="0">
      <selection activeCell="C5" sqref="C5:I9"/>
    </sheetView>
  </sheetViews>
  <sheetFormatPr defaultRowHeight="12.75" x14ac:dyDescent="0.25"/>
  <cols>
    <col min="1" max="2" width="5.140625" style="2" hidden="1" customWidth="1"/>
    <col min="3" max="3" width="27.28515625" style="2" customWidth="1"/>
    <col min="4" max="4" width="23.85546875" style="2" customWidth="1"/>
    <col min="5" max="5" width="17.140625" style="2" bestFit="1" customWidth="1"/>
    <col min="6" max="6" width="25.28515625" style="2" customWidth="1"/>
    <col min="7" max="7" width="18" style="2" customWidth="1"/>
    <col min="8" max="8" width="26.140625" style="2" bestFit="1" customWidth="1"/>
    <col min="9" max="9" width="24.140625" style="2" customWidth="1"/>
    <col min="10" max="10" width="33.285156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59</v>
      </c>
      <c r="E1" s="5" t="s">
        <v>1</v>
      </c>
      <c r="F1" s="5" t="s">
        <v>97</v>
      </c>
      <c r="G1" s="6"/>
      <c r="H1" s="7"/>
      <c r="I1" s="8"/>
      <c r="J1" s="9"/>
    </row>
    <row r="2" spans="1:10" x14ac:dyDescent="0.2">
      <c r="A2" s="1"/>
      <c r="C2" s="10" t="s">
        <v>4</v>
      </c>
      <c r="D2" s="87" t="s">
        <v>113</v>
      </c>
      <c r="E2" s="11" t="s">
        <v>5</v>
      </c>
      <c r="F2" s="12" t="s">
        <v>47</v>
      </c>
      <c r="G2" s="11"/>
      <c r="H2" s="13"/>
      <c r="I2" s="14"/>
      <c r="J2" s="15"/>
    </row>
    <row r="3" spans="1:10" s="17" customFormat="1" ht="15.75" thickBot="1" x14ac:dyDescent="0.3">
      <c r="A3" s="16"/>
      <c r="C3" s="18" t="s">
        <v>6</v>
      </c>
      <c r="D3" s="19">
        <v>0</v>
      </c>
      <c r="H3" s="124"/>
      <c r="I3" s="124"/>
      <c r="J3" s="125"/>
    </row>
    <row r="4" spans="1:10" ht="43.5" thickBot="1" x14ac:dyDescent="0.3">
      <c r="A4" s="1" t="b">
        <v>1</v>
      </c>
      <c r="C4" s="126" t="s">
        <v>7</v>
      </c>
      <c r="D4" s="127"/>
      <c r="E4" s="128"/>
      <c r="F4" s="20" t="s">
        <v>8</v>
      </c>
      <c r="G4" s="21" t="s">
        <v>9</v>
      </c>
      <c r="H4" s="22" t="s">
        <v>10</v>
      </c>
      <c r="I4" s="21" t="s">
        <v>45</v>
      </c>
      <c r="J4" s="21" t="s">
        <v>11</v>
      </c>
    </row>
    <row r="5" spans="1:10" ht="48" customHeight="1" thickBot="1" x14ac:dyDescent="0.3">
      <c r="A5" s="1"/>
      <c r="C5" s="135" t="s">
        <v>50</v>
      </c>
      <c r="D5" s="136"/>
      <c r="E5" s="137"/>
      <c r="F5" s="23">
        <v>20</v>
      </c>
      <c r="G5" s="24">
        <v>100</v>
      </c>
      <c r="H5" s="88" t="s">
        <v>41</v>
      </c>
      <c r="I5" s="94" t="s">
        <v>80</v>
      </c>
      <c r="J5" s="129">
        <f>G11/F11</f>
        <v>1</v>
      </c>
    </row>
    <row r="6" spans="1:10" ht="48" customHeight="1" thickBot="1" x14ac:dyDescent="0.3">
      <c r="A6" s="1"/>
      <c r="C6" s="163" t="s">
        <v>110</v>
      </c>
      <c r="D6" s="164"/>
      <c r="E6" s="165"/>
      <c r="F6" s="23">
        <v>20</v>
      </c>
      <c r="G6" s="24">
        <v>100</v>
      </c>
      <c r="H6" s="88" t="s">
        <v>114</v>
      </c>
      <c r="I6" s="95" t="s">
        <v>116</v>
      </c>
      <c r="J6" s="130"/>
    </row>
    <row r="7" spans="1:10" ht="111" customHeight="1" thickBot="1" x14ac:dyDescent="0.3">
      <c r="A7" s="1"/>
      <c r="C7" s="141" t="s">
        <v>55</v>
      </c>
      <c r="D7" s="142"/>
      <c r="E7" s="143"/>
      <c r="F7" s="23">
        <v>20</v>
      </c>
      <c r="G7" s="24">
        <v>100</v>
      </c>
      <c r="H7" s="88" t="s">
        <v>43</v>
      </c>
      <c r="I7" s="95" t="s">
        <v>54</v>
      </c>
      <c r="J7" s="130"/>
    </row>
    <row r="8" spans="1:10" ht="58.5" customHeight="1" thickBot="1" x14ac:dyDescent="0.3">
      <c r="A8" s="1"/>
      <c r="C8" s="141" t="s">
        <v>56</v>
      </c>
      <c r="D8" s="142"/>
      <c r="E8" s="143"/>
      <c r="F8" s="23">
        <v>20</v>
      </c>
      <c r="G8" s="24">
        <v>100</v>
      </c>
      <c r="H8" s="88" t="s">
        <v>58</v>
      </c>
      <c r="I8" s="95" t="s">
        <v>82</v>
      </c>
      <c r="J8" s="130"/>
    </row>
    <row r="9" spans="1:10" ht="46.5" customHeight="1" thickBot="1" x14ac:dyDescent="0.3">
      <c r="A9" s="1"/>
      <c r="C9" s="144" t="s">
        <v>57</v>
      </c>
      <c r="D9" s="145"/>
      <c r="E9" s="146"/>
      <c r="F9" s="23">
        <v>20</v>
      </c>
      <c r="G9" s="24">
        <v>100</v>
      </c>
      <c r="H9" s="89" t="s">
        <v>44</v>
      </c>
      <c r="I9" s="101" t="s">
        <v>81</v>
      </c>
      <c r="J9" s="130"/>
    </row>
    <row r="10" spans="1:10" ht="18.75" thickBot="1" x14ac:dyDescent="0.3">
      <c r="A10" s="1"/>
      <c r="C10" s="132" t="s">
        <v>12</v>
      </c>
      <c r="D10" s="133"/>
      <c r="E10" s="134"/>
      <c r="F10" s="25">
        <f>SUM(F5:F9)</f>
        <v>100</v>
      </c>
      <c r="G10" s="25">
        <f>SUM(G5:G9)</f>
        <v>500</v>
      </c>
      <c r="H10" s="26"/>
      <c r="I10" s="27"/>
      <c r="J10" s="28"/>
    </row>
    <row r="11" spans="1:10" ht="20.25" thickBot="1" x14ac:dyDescent="0.3">
      <c r="A11" s="29"/>
      <c r="B11" s="30"/>
      <c r="C11" s="147" t="s">
        <v>13</v>
      </c>
      <c r="D11" s="148"/>
      <c r="E11" s="149"/>
      <c r="F11" s="31">
        <v>50</v>
      </c>
      <c r="G11" s="32">
        <f>G10/5/F10*F11</f>
        <v>50</v>
      </c>
      <c r="H11" s="33"/>
      <c r="I11" s="34"/>
      <c r="J11" s="35"/>
    </row>
    <row r="12" spans="1:10" ht="13.5" thickBot="1" x14ac:dyDescent="0.3">
      <c r="A12" s="1" t="b">
        <v>1</v>
      </c>
      <c r="C12" s="36"/>
      <c r="D12" s="37"/>
      <c r="E12" s="37"/>
      <c r="F12" s="150" t="s">
        <v>14</v>
      </c>
      <c r="G12" s="151"/>
      <c r="H12" s="151"/>
      <c r="I12" s="151"/>
      <c r="J12" s="152"/>
    </row>
    <row r="13" spans="1:10" ht="21" thickBot="1" x14ac:dyDescent="0.3">
      <c r="A13" s="1" t="b">
        <v>1</v>
      </c>
      <c r="C13" s="153" t="s">
        <v>15</v>
      </c>
      <c r="D13" s="154"/>
      <c r="E13" s="38" t="s">
        <v>8</v>
      </c>
      <c r="F13" s="39">
        <v>1</v>
      </c>
      <c r="G13" s="39">
        <v>2</v>
      </c>
      <c r="H13" s="39">
        <v>3</v>
      </c>
      <c r="I13" s="39">
        <v>4</v>
      </c>
      <c r="J13" s="40">
        <v>5</v>
      </c>
    </row>
    <row r="14" spans="1:10" ht="35.25" customHeight="1" x14ac:dyDescent="0.25">
      <c r="A14" s="1" t="e">
        <f>IF(#REF!=TRUE,TRUE,"")</f>
        <v>#REF!</v>
      </c>
      <c r="C14" s="155" t="s">
        <v>16</v>
      </c>
      <c r="D14" s="156"/>
      <c r="E14" s="41">
        <v>20</v>
      </c>
      <c r="F14" s="42"/>
      <c r="G14" s="42"/>
      <c r="H14" s="42"/>
      <c r="I14" s="42"/>
      <c r="J14" s="43" t="s">
        <v>29</v>
      </c>
    </row>
    <row r="15" spans="1:10" ht="32.25" customHeight="1" x14ac:dyDescent="0.25">
      <c r="A15" s="1"/>
      <c r="C15" s="113" t="s">
        <v>17</v>
      </c>
      <c r="D15" s="114"/>
      <c r="E15" s="41">
        <v>20</v>
      </c>
      <c r="F15" s="44"/>
      <c r="G15" s="44"/>
      <c r="H15" s="44"/>
      <c r="I15" s="44"/>
      <c r="J15" s="45" t="s">
        <v>29</v>
      </c>
    </row>
    <row r="16" spans="1:10" ht="33.75" customHeight="1" x14ac:dyDescent="0.25">
      <c r="A16" s="1"/>
      <c r="C16" s="113" t="s">
        <v>18</v>
      </c>
      <c r="D16" s="114"/>
      <c r="E16" s="41">
        <v>20</v>
      </c>
      <c r="F16" s="44"/>
      <c r="G16" s="44"/>
      <c r="H16" s="44"/>
      <c r="I16" s="44"/>
      <c r="J16" s="45" t="s">
        <v>29</v>
      </c>
    </row>
    <row r="17" spans="1:10" ht="24.75" customHeight="1" x14ac:dyDescent="0.25">
      <c r="A17" s="1"/>
      <c r="C17" s="113" t="s">
        <v>19</v>
      </c>
      <c r="D17" s="114"/>
      <c r="E17" s="41">
        <v>20</v>
      </c>
      <c r="F17" s="44"/>
      <c r="G17" s="44"/>
      <c r="H17" s="44"/>
      <c r="I17" s="44"/>
      <c r="J17" s="45" t="s">
        <v>29</v>
      </c>
    </row>
    <row r="18" spans="1:10" ht="56.25" customHeight="1" thickBot="1" x14ac:dyDescent="0.3">
      <c r="A18" s="1"/>
      <c r="C18" s="115" t="s">
        <v>20</v>
      </c>
      <c r="D18" s="116"/>
      <c r="E18" s="41">
        <v>20</v>
      </c>
      <c r="F18" s="44"/>
      <c r="G18" s="44"/>
      <c r="H18" s="44"/>
      <c r="I18" s="44"/>
      <c r="J18" s="45" t="s">
        <v>29</v>
      </c>
    </row>
    <row r="19" spans="1:10" ht="15" thickBot="1" x14ac:dyDescent="0.3">
      <c r="A19" s="1" t="b">
        <v>1</v>
      </c>
      <c r="C19" s="117" t="s">
        <v>21</v>
      </c>
      <c r="D19" s="118"/>
      <c r="E19" s="46">
        <f>SUM(E13:E18)</f>
        <v>100</v>
      </c>
      <c r="F19" s="47">
        <f>(IF(F14="X",F13,"0")*$E14)+(IF(F15="X",F13,"0")*$E15)+(IF(F16="X",F13,"0")*$E16)+(IF(F17="X",F13,"0")*$E17)+(IF(F18="X",F13,"0")*$E18)</f>
        <v>0</v>
      </c>
      <c r="G19" s="47">
        <f>(IF(G14="X",G13,"0")*$E14)+(IF(G15="X",G13,"0")*$E15)+(IF(G16="X",G13,"0")*$E16)+(IF(G17="X",G13,"0")*$E17)+(IF(G18="X",G13,"0")*$E18)</f>
        <v>0</v>
      </c>
      <c r="H19" s="47">
        <f>(IF(H14="X",H13,"0")*$E14)+(IF(H15="X",H13,"0")*$E15)+(IF(H16="X",H13,"0")*$E16)+(IF(H17="X",H13,"0")*$E17)+(IF(H18="X",H13,"0")*$E18)</f>
        <v>0</v>
      </c>
      <c r="I19" s="47">
        <f>(IF(I14="X",I13,"0")*$E14)+(IF(I15="X",I13,"0")*$E15)+(IF(I16="X",I13,"0")*$E16)+(IF(I17="X",I13,"0")*$E17)+(IF(I18="X",I13,"0")*$E18)</f>
        <v>0</v>
      </c>
      <c r="J19" s="48">
        <f>((IF(J14="X",J13,"0")*$E14)+(IF(J15="X",J13,"0")*$E15)+(IF(J16="X",J13,"0")*$E16)+(IF(J17="X",J13,"0")*$E17)+(IF(J18="X",J13,"0")*$E18))</f>
        <v>500</v>
      </c>
    </row>
    <row r="20" spans="1:10" ht="18.75" thickBot="1" x14ac:dyDescent="0.3">
      <c r="A20" s="1" t="b">
        <v>1</v>
      </c>
      <c r="C20" s="119" t="s">
        <v>22</v>
      </c>
      <c r="D20" s="120"/>
      <c r="E20" s="49">
        <v>50</v>
      </c>
      <c r="F20" s="50">
        <f>E20/E19*F19</f>
        <v>0</v>
      </c>
      <c r="G20" s="50">
        <f>E20/E19*G19</f>
        <v>0</v>
      </c>
      <c r="H20" s="50">
        <f>E20/E19*H19</f>
        <v>0</v>
      </c>
      <c r="I20" s="50">
        <f>E20/E19*I19</f>
        <v>0</v>
      </c>
      <c r="J20" s="51">
        <f>E20/E19*J19</f>
        <v>250</v>
      </c>
    </row>
    <row r="21" spans="1:10" ht="18.75" thickBot="1" x14ac:dyDescent="0.3">
      <c r="A21" s="1" t="b">
        <v>1</v>
      </c>
      <c r="C21" s="52"/>
      <c r="D21" s="53"/>
      <c r="E21" s="54"/>
      <c r="F21" s="55" t="s">
        <v>23</v>
      </c>
      <c r="G21" s="56"/>
      <c r="H21" s="57">
        <f>G11/100</f>
        <v>0.5</v>
      </c>
      <c r="I21" s="58"/>
      <c r="J21" s="59"/>
    </row>
    <row r="22" spans="1:10" ht="18.75" thickBot="1" x14ac:dyDescent="0.3">
      <c r="A22" s="1" t="b">
        <v>1</v>
      </c>
      <c r="C22" s="52" t="s">
        <v>24</v>
      </c>
      <c r="D22" s="53"/>
      <c r="E22" s="60"/>
      <c r="F22" s="55" t="s">
        <v>25</v>
      </c>
      <c r="G22" s="61">
        <f>SUM(F20:J20)/300*E19</f>
        <v>83.333333333333343</v>
      </c>
      <c r="H22" s="62">
        <f>G22/100*60/100</f>
        <v>0.50000000000000011</v>
      </c>
      <c r="I22" s="63"/>
      <c r="J22" s="64"/>
    </row>
    <row r="23" spans="1:10" ht="18.75" thickBot="1" x14ac:dyDescent="0.3">
      <c r="A23" s="1" t="b">
        <v>1</v>
      </c>
      <c r="C23" s="65"/>
      <c r="D23" s="66"/>
      <c r="E23" s="67"/>
      <c r="F23" s="55" t="s">
        <v>26</v>
      </c>
      <c r="G23" s="56"/>
      <c r="H23" s="62">
        <f>SUM(H21:H22)</f>
        <v>1</v>
      </c>
      <c r="I23" s="68"/>
      <c r="J23" s="69"/>
    </row>
    <row r="24" spans="1:10" ht="18.75" thickBot="1" x14ac:dyDescent="0.3">
      <c r="A24" s="1"/>
      <c r="C24" s="70"/>
      <c r="D24" s="71"/>
      <c r="E24" s="72"/>
      <c r="F24" s="55" t="s">
        <v>27</v>
      </c>
      <c r="G24" s="56"/>
      <c r="H24" s="73">
        <f>D3*H23</f>
        <v>0</v>
      </c>
      <c r="I24" s="74"/>
      <c r="J24" s="75"/>
    </row>
    <row r="25" spans="1:10" ht="14.25" x14ac:dyDescent="0.25">
      <c r="A25" s="1"/>
      <c r="C25" s="76"/>
      <c r="D25" s="77" t="s">
        <v>28</v>
      </c>
      <c r="E25" s="78"/>
      <c r="F25" s="79"/>
      <c r="G25" s="78"/>
      <c r="H25" s="78"/>
      <c r="I25" s="78"/>
      <c r="J25" s="80"/>
    </row>
    <row r="26" spans="1:10" ht="15" x14ac:dyDescent="0.25">
      <c r="A26" s="1"/>
      <c r="C26" s="121"/>
      <c r="D26" s="122"/>
      <c r="E26" s="122"/>
      <c r="F26" s="122"/>
      <c r="G26" s="122"/>
      <c r="H26" s="122"/>
      <c r="I26" s="122"/>
      <c r="J26" s="123"/>
    </row>
    <row r="27" spans="1:10" x14ac:dyDescent="0.25">
      <c r="A27" s="1"/>
      <c r="C27" s="81" t="s">
        <v>115</v>
      </c>
      <c r="D27" s="82"/>
      <c r="E27" s="82"/>
      <c r="F27" s="82"/>
      <c r="G27" s="82"/>
      <c r="H27" s="82"/>
      <c r="I27" s="82"/>
      <c r="J27" s="83"/>
    </row>
    <row r="28" spans="1:10" x14ac:dyDescent="0.25">
      <c r="A28" s="1"/>
      <c r="C28" s="81"/>
      <c r="D28" s="82"/>
      <c r="E28" s="82"/>
      <c r="F28" s="82"/>
      <c r="G28" s="82"/>
      <c r="H28" s="82"/>
      <c r="I28" s="82"/>
      <c r="J28" s="83"/>
    </row>
    <row r="29" spans="1:10" ht="13.5" thickBot="1" x14ac:dyDescent="0.3">
      <c r="A29" s="1"/>
      <c r="C29" s="84"/>
      <c r="D29" s="85"/>
      <c r="E29" s="85"/>
      <c r="F29" s="85"/>
      <c r="G29" s="85"/>
      <c r="H29" s="85"/>
      <c r="I29" s="85"/>
      <c r="J29" s="86"/>
    </row>
    <row r="30" spans="1:10" x14ac:dyDescent="0.25">
      <c r="C30" s="82"/>
      <c r="D30" s="82"/>
      <c r="E30" s="82"/>
      <c r="F30" s="82"/>
      <c r="G30" s="82"/>
      <c r="H30" s="82"/>
      <c r="I30" s="82"/>
      <c r="J30" s="82"/>
    </row>
  </sheetData>
  <mergeCells count="20">
    <mergeCell ref="C17:D17"/>
    <mergeCell ref="C18:D18"/>
    <mergeCell ref="C19:D19"/>
    <mergeCell ref="C20:D20"/>
    <mergeCell ref="C26:J26"/>
    <mergeCell ref="C16:D16"/>
    <mergeCell ref="H3:J3"/>
    <mergeCell ref="C4:E4"/>
    <mergeCell ref="J5:J9"/>
    <mergeCell ref="C10:E10"/>
    <mergeCell ref="C5:E5"/>
    <mergeCell ref="C7:E7"/>
    <mergeCell ref="C8:E8"/>
    <mergeCell ref="C9:E9"/>
    <mergeCell ref="C11:E11"/>
    <mergeCell ref="F12:J12"/>
    <mergeCell ref="C13:D13"/>
    <mergeCell ref="C14:D14"/>
    <mergeCell ref="C15:D15"/>
    <mergeCell ref="C6:E6"/>
  </mergeCells>
  <pageMargins left="0.70866141732283472" right="0.70866141732283472" top="0.74803149606299213" bottom="0.74803149606299213" header="0.31496062992125984" footer="0.31496062992125984"/>
  <pageSetup paperSize="9" scale="64"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9"/>
  <sheetViews>
    <sheetView workbookViewId="0">
      <selection activeCell="G9" sqref="G9"/>
    </sheetView>
  </sheetViews>
  <sheetFormatPr defaultRowHeight="15" x14ac:dyDescent="0.25"/>
  <cols>
    <col min="1" max="1" width="23.28515625" bestFit="1" customWidth="1"/>
    <col min="2" max="2" width="22.140625" customWidth="1"/>
    <col min="4" max="4" width="15" bestFit="1" customWidth="1"/>
    <col min="5" max="5" width="12.5703125" bestFit="1" customWidth="1"/>
    <col min="6" max="6" width="20" customWidth="1"/>
    <col min="7" max="7" width="25.42578125" customWidth="1"/>
    <col min="8" max="8" width="31" customWidth="1"/>
  </cols>
  <sheetData>
    <row r="1" spans="1:8" x14ac:dyDescent="0.25">
      <c r="A1" s="10" t="s">
        <v>4</v>
      </c>
      <c r="B1" s="87" t="s">
        <v>108</v>
      </c>
      <c r="C1" s="11" t="s">
        <v>5</v>
      </c>
      <c r="D1" s="12" t="s">
        <v>76</v>
      </c>
      <c r="E1" s="11"/>
      <c r="F1" s="13"/>
      <c r="G1" s="14"/>
      <c r="H1" s="15"/>
    </row>
    <row r="2" spans="1:8" ht="15.75" thickBot="1" x14ac:dyDescent="0.3">
      <c r="A2" s="18" t="s">
        <v>6</v>
      </c>
      <c r="B2" s="19">
        <v>0</v>
      </c>
      <c r="C2" s="17" t="s">
        <v>97</v>
      </c>
      <c r="D2" s="17"/>
      <c r="E2" s="17"/>
      <c r="F2" s="124"/>
      <c r="G2" s="124"/>
      <c r="H2" s="125"/>
    </row>
    <row r="3" spans="1:8" ht="43.5" thickBot="1" x14ac:dyDescent="0.3">
      <c r="A3" s="126" t="s">
        <v>7</v>
      </c>
      <c r="B3" s="127"/>
      <c r="C3" s="128"/>
      <c r="D3" s="20" t="s">
        <v>8</v>
      </c>
      <c r="E3" s="21" t="s">
        <v>9</v>
      </c>
      <c r="F3" s="22" t="s">
        <v>10</v>
      </c>
      <c r="G3" s="21" t="s">
        <v>45</v>
      </c>
      <c r="H3" s="21" t="s">
        <v>11</v>
      </c>
    </row>
    <row r="4" spans="1:8" ht="36.75" thickBot="1" x14ac:dyDescent="0.3">
      <c r="A4" s="157" t="s">
        <v>139</v>
      </c>
      <c r="B4" s="158" t="s">
        <v>109</v>
      </c>
      <c r="C4" s="159" t="s">
        <v>109</v>
      </c>
      <c r="D4" s="99">
        <v>16.649999999999999</v>
      </c>
      <c r="E4" s="24">
        <v>100</v>
      </c>
      <c r="F4" s="88" t="s">
        <v>58</v>
      </c>
      <c r="G4" s="94" t="s">
        <v>145</v>
      </c>
      <c r="H4" s="129">
        <f>E11/D11</f>
        <v>1</v>
      </c>
    </row>
    <row r="5" spans="1:8" ht="47.25" customHeight="1" thickBot="1" x14ac:dyDescent="0.3">
      <c r="A5" s="141" t="s">
        <v>36</v>
      </c>
      <c r="B5" s="142" t="s">
        <v>36</v>
      </c>
      <c r="C5" s="143" t="s">
        <v>36</v>
      </c>
      <c r="D5" s="99">
        <v>16.670000000000002</v>
      </c>
      <c r="E5" s="24">
        <v>100</v>
      </c>
      <c r="F5" s="88" t="s">
        <v>94</v>
      </c>
      <c r="G5" s="95" t="s">
        <v>94</v>
      </c>
      <c r="H5" s="130"/>
    </row>
    <row r="6" spans="1:8" ht="48" customHeight="1" thickBot="1" x14ac:dyDescent="0.3">
      <c r="A6" s="141" t="s">
        <v>110</v>
      </c>
      <c r="B6" s="142" t="s">
        <v>110</v>
      </c>
      <c r="C6" s="143" t="s">
        <v>110</v>
      </c>
      <c r="D6" s="99">
        <v>16.670000000000002</v>
      </c>
      <c r="E6" s="24">
        <v>100</v>
      </c>
      <c r="F6" s="88" t="s">
        <v>43</v>
      </c>
      <c r="G6" s="95" t="s">
        <v>138</v>
      </c>
      <c r="H6" s="130"/>
    </row>
    <row r="7" spans="1:8" ht="80.25" customHeight="1" thickBot="1" x14ac:dyDescent="0.3">
      <c r="A7" s="141" t="s">
        <v>38</v>
      </c>
      <c r="B7" s="142" t="s">
        <v>38</v>
      </c>
      <c r="C7" s="143" t="s">
        <v>38</v>
      </c>
      <c r="D7" s="99">
        <v>16.670000000000002</v>
      </c>
      <c r="E7" s="24">
        <v>100</v>
      </c>
      <c r="F7" s="88" t="s">
        <v>43</v>
      </c>
      <c r="G7" s="95" t="s">
        <v>138</v>
      </c>
      <c r="H7" s="130"/>
    </row>
    <row r="8" spans="1:8" ht="39" customHeight="1" thickBot="1" x14ac:dyDescent="0.3">
      <c r="A8" s="141" t="s">
        <v>57</v>
      </c>
      <c r="B8" s="142" t="s">
        <v>57</v>
      </c>
      <c r="C8" s="143" t="s">
        <v>57</v>
      </c>
      <c r="D8" s="99">
        <v>16.670000000000002</v>
      </c>
      <c r="E8" s="24">
        <v>100</v>
      </c>
      <c r="F8" s="89" t="s">
        <v>44</v>
      </c>
      <c r="G8" s="111" t="s">
        <v>136</v>
      </c>
      <c r="H8" s="130"/>
    </row>
    <row r="9" spans="1:8" ht="36.75" customHeight="1" thickBot="1" x14ac:dyDescent="0.3">
      <c r="A9" s="144" t="s">
        <v>111</v>
      </c>
      <c r="B9" s="145"/>
      <c r="C9" s="146"/>
      <c r="D9" s="99">
        <v>16.670000000000002</v>
      </c>
      <c r="E9" s="24">
        <v>100</v>
      </c>
      <c r="F9" s="100" t="s">
        <v>112</v>
      </c>
      <c r="G9" s="95" t="s">
        <v>144</v>
      </c>
      <c r="H9" s="130"/>
    </row>
    <row r="10" spans="1:8" ht="18.75" thickBot="1" x14ac:dyDescent="0.3">
      <c r="A10" s="132" t="s">
        <v>12</v>
      </c>
      <c r="B10" s="133"/>
      <c r="C10" s="134"/>
      <c r="D10" s="25">
        <f>SUM(D4:D9)</f>
        <v>100</v>
      </c>
      <c r="E10" s="25">
        <f>SUM(E4:E9)</f>
        <v>600</v>
      </c>
      <c r="F10" s="26"/>
      <c r="G10" s="27"/>
      <c r="H10" s="28"/>
    </row>
    <row r="11" spans="1:8" ht="20.25" thickBot="1" x14ac:dyDescent="0.3">
      <c r="A11" s="147" t="s">
        <v>13</v>
      </c>
      <c r="B11" s="148"/>
      <c r="C11" s="149"/>
      <c r="D11" s="31">
        <v>50</v>
      </c>
      <c r="E11" s="32">
        <f>E10/6/D10*D11</f>
        <v>50</v>
      </c>
      <c r="F11" s="33"/>
      <c r="G11" s="34"/>
      <c r="H11" s="35"/>
    </row>
    <row r="12" spans="1:8" ht="15.75" thickBot="1" x14ac:dyDescent="0.3">
      <c r="A12" s="36"/>
      <c r="B12" s="37"/>
      <c r="C12" s="37"/>
      <c r="D12" s="150" t="s">
        <v>14</v>
      </c>
      <c r="E12" s="151"/>
      <c r="F12" s="151"/>
      <c r="G12" s="151"/>
      <c r="H12" s="152"/>
    </row>
    <row r="13" spans="1:8" ht="45.75" thickBot="1" x14ac:dyDescent="0.3">
      <c r="A13" s="153" t="s">
        <v>15</v>
      </c>
      <c r="B13" s="154"/>
      <c r="C13" s="38" t="s">
        <v>8</v>
      </c>
      <c r="D13" s="39">
        <v>1</v>
      </c>
      <c r="E13" s="39">
        <v>2</v>
      </c>
      <c r="F13" s="39">
        <v>3</v>
      </c>
      <c r="G13" s="39">
        <v>4</v>
      </c>
      <c r="H13" s="40">
        <v>5</v>
      </c>
    </row>
    <row r="14" spans="1:8" ht="18" x14ac:dyDescent="0.25">
      <c r="A14" s="155" t="s">
        <v>16</v>
      </c>
      <c r="B14" s="156"/>
      <c r="C14" s="41">
        <v>20</v>
      </c>
      <c r="D14" s="42"/>
      <c r="E14" s="42"/>
      <c r="F14" s="42"/>
      <c r="G14" s="42"/>
      <c r="H14" s="43" t="s">
        <v>29</v>
      </c>
    </row>
    <row r="15" spans="1:8" ht="18" x14ac:dyDescent="0.25">
      <c r="A15" s="113" t="s">
        <v>17</v>
      </c>
      <c r="B15" s="114"/>
      <c r="C15" s="41">
        <v>20</v>
      </c>
      <c r="D15" s="44"/>
      <c r="E15" s="44"/>
      <c r="F15" s="44"/>
      <c r="G15" s="44"/>
      <c r="H15" s="45" t="s">
        <v>29</v>
      </c>
    </row>
    <row r="16" spans="1:8" ht="18" x14ac:dyDescent="0.25">
      <c r="A16" s="113" t="s">
        <v>18</v>
      </c>
      <c r="B16" s="114"/>
      <c r="C16" s="41">
        <v>20</v>
      </c>
      <c r="D16" s="44"/>
      <c r="E16" s="44"/>
      <c r="F16" s="44"/>
      <c r="G16" s="44"/>
      <c r="H16" s="45" t="s">
        <v>29</v>
      </c>
    </row>
    <row r="17" spans="1:8" ht="18" x14ac:dyDescent="0.25">
      <c r="A17" s="113" t="s">
        <v>19</v>
      </c>
      <c r="B17" s="114"/>
      <c r="C17" s="41">
        <v>20</v>
      </c>
      <c r="D17" s="44"/>
      <c r="E17" s="44"/>
      <c r="F17" s="44"/>
      <c r="G17" s="44"/>
      <c r="H17" s="45" t="s">
        <v>29</v>
      </c>
    </row>
    <row r="18" spans="1:8" ht="18.75" thickBot="1" x14ac:dyDescent="0.3">
      <c r="A18" s="115" t="s">
        <v>20</v>
      </c>
      <c r="B18" s="116"/>
      <c r="C18" s="41">
        <v>20</v>
      </c>
      <c r="D18" s="44"/>
      <c r="E18" s="44"/>
      <c r="F18" s="44"/>
      <c r="G18" s="44"/>
      <c r="H18" s="45" t="s">
        <v>29</v>
      </c>
    </row>
    <row r="19" spans="1:8" ht="15.75" thickBot="1" x14ac:dyDescent="0.3">
      <c r="A19" s="117" t="s">
        <v>21</v>
      </c>
      <c r="B19" s="118"/>
      <c r="C19" s="46">
        <f>SUM(C13:C18)</f>
        <v>100</v>
      </c>
      <c r="D19" s="47">
        <f>(IF(D14="X",D13,"0")*$E14)+(IF(D15="X",D13,"0")*$E15)+(IF(D16="X",D13,"0")*$E16)+(IF(D17="X",D13,"0")*$E17)+(IF(D18="X",D13,"0")*$E18)</f>
        <v>0</v>
      </c>
      <c r="E19" s="47">
        <f>(IF(E14="X",E13,"0")*$E14)+(IF(E15="X",E13,"0")*$E15)+(IF(E16="X",E13,"0")*$E16)+(IF(E17="X",E13,"0")*$E17)+(IF(E18="X",E13,"0")*$E18)</f>
        <v>0</v>
      </c>
      <c r="F19" s="47">
        <f>(IF(F14="X",F13,"0")*$E14)+(IF(F15="X",F13,"0")*$E15)+(IF(F16="X",F13,"0")*$E16)+(IF(F17="X",F13,"0")*$E17)+(IF(F18="X",F13,"0")*$E18)</f>
        <v>0</v>
      </c>
      <c r="G19" s="47">
        <f>(IF(G14="X",G13,"0")*$E14)+(IF(G15="X",G13,"0")*$E15)+(IF(G16="X",G13,"0")*$E16)+(IF(G17="X",G13,"0")*$E17)+(IF(G18="X",G13,"0")*$E18)</f>
        <v>0</v>
      </c>
      <c r="H19" s="48">
        <v>500</v>
      </c>
    </row>
    <row r="20" spans="1:8" ht="18.75" thickBot="1" x14ac:dyDescent="0.3">
      <c r="A20" s="119" t="s">
        <v>22</v>
      </c>
      <c r="B20" s="120"/>
      <c r="C20" s="49">
        <v>50</v>
      </c>
      <c r="D20" s="50">
        <f>C20/C19*D19</f>
        <v>0</v>
      </c>
      <c r="E20" s="50">
        <f>C20/C19*E19</f>
        <v>0</v>
      </c>
      <c r="F20" s="50">
        <f>C20/C19*F19</f>
        <v>0</v>
      </c>
      <c r="G20" s="50">
        <f>C20/C19*G19</f>
        <v>0</v>
      </c>
      <c r="H20" s="51">
        <v>250</v>
      </c>
    </row>
    <row r="21" spans="1:8" ht="18.75" thickBot="1" x14ac:dyDescent="0.3">
      <c r="A21" s="52"/>
      <c r="B21" s="53"/>
      <c r="C21" s="54"/>
      <c r="D21" s="55" t="s">
        <v>23</v>
      </c>
      <c r="E21" s="56"/>
      <c r="F21" s="57">
        <f>E11/100</f>
        <v>0.5</v>
      </c>
      <c r="G21" s="58"/>
      <c r="H21" s="59"/>
    </row>
    <row r="22" spans="1:8" ht="36.75" thickBot="1" x14ac:dyDescent="0.3">
      <c r="A22" s="52" t="s">
        <v>24</v>
      </c>
      <c r="B22" s="53"/>
      <c r="C22" s="60"/>
      <c r="D22" s="55" t="s">
        <v>25</v>
      </c>
      <c r="E22" s="61">
        <f>SUM(D20:H20)/300*C19</f>
        <v>83.333333333333343</v>
      </c>
      <c r="F22" s="62">
        <f>E22/100*60/100</f>
        <v>0.50000000000000011</v>
      </c>
      <c r="G22" s="63"/>
      <c r="H22" s="64"/>
    </row>
    <row r="23" spans="1:8" ht="18.75" thickBot="1" x14ac:dyDescent="0.3">
      <c r="A23" s="65"/>
      <c r="B23" s="66"/>
      <c r="C23" s="67"/>
      <c r="D23" s="55" t="s">
        <v>26</v>
      </c>
      <c r="E23" s="56"/>
      <c r="F23" s="62">
        <f>SUM(F21:F22)</f>
        <v>1</v>
      </c>
      <c r="G23" s="68"/>
      <c r="H23" s="69"/>
    </row>
    <row r="24" spans="1:8" ht="18.75" thickBot="1" x14ac:dyDescent="0.3">
      <c r="A24" s="70"/>
      <c r="B24" s="71"/>
      <c r="C24" s="72"/>
      <c r="D24" s="55" t="s">
        <v>27</v>
      </c>
      <c r="E24" s="56"/>
      <c r="F24" s="73">
        <f>B2*F23</f>
        <v>0</v>
      </c>
      <c r="G24" s="74"/>
      <c r="H24" s="75"/>
    </row>
    <row r="25" spans="1:8" x14ac:dyDescent="0.25">
      <c r="A25" s="76"/>
      <c r="B25" s="77" t="s">
        <v>28</v>
      </c>
      <c r="C25" s="78"/>
      <c r="D25" s="79"/>
      <c r="E25" s="78"/>
      <c r="F25" s="78"/>
      <c r="G25" s="78"/>
      <c r="H25" s="80"/>
    </row>
    <row r="26" spans="1:8" x14ac:dyDescent="0.25">
      <c r="A26" s="121"/>
      <c r="B26" s="122"/>
      <c r="C26" s="122"/>
      <c r="D26" s="122"/>
      <c r="E26" s="122"/>
      <c r="F26" s="122"/>
      <c r="G26" s="122"/>
      <c r="H26" s="123"/>
    </row>
    <row r="27" spans="1:8" x14ac:dyDescent="0.25">
      <c r="A27" s="81"/>
      <c r="B27" s="82"/>
      <c r="C27" s="82"/>
      <c r="D27" s="82"/>
      <c r="E27" s="82"/>
      <c r="F27" s="82"/>
      <c r="G27" s="82"/>
      <c r="H27" s="83"/>
    </row>
    <row r="28" spans="1:8" x14ac:dyDescent="0.25">
      <c r="A28" s="81"/>
      <c r="B28" s="82"/>
      <c r="C28" s="82"/>
      <c r="D28" s="82"/>
      <c r="E28" s="82"/>
      <c r="F28" s="82"/>
      <c r="G28" s="82"/>
      <c r="H28" s="83"/>
    </row>
    <row r="29" spans="1:8" ht="15.75" thickBot="1" x14ac:dyDescent="0.3">
      <c r="A29" s="84"/>
      <c r="B29" s="85"/>
      <c r="C29" s="85"/>
      <c r="D29" s="85"/>
      <c r="E29" s="85"/>
      <c r="F29" s="85"/>
      <c r="G29" s="85"/>
      <c r="H29" s="86"/>
    </row>
  </sheetData>
  <mergeCells count="21">
    <mergeCell ref="A26:H26"/>
    <mergeCell ref="A10:C10"/>
    <mergeCell ref="A11:C11"/>
    <mergeCell ref="D12:H12"/>
    <mergeCell ref="A13:B13"/>
    <mergeCell ref="A14:B14"/>
    <mergeCell ref="A15:B15"/>
    <mergeCell ref="A16:B16"/>
    <mergeCell ref="A17:B17"/>
    <mergeCell ref="A18:B18"/>
    <mergeCell ref="A19:B19"/>
    <mergeCell ref="A20:B20"/>
    <mergeCell ref="F2:H2"/>
    <mergeCell ref="A3:C3"/>
    <mergeCell ref="A4:C4"/>
    <mergeCell ref="H4:H9"/>
    <mergeCell ref="A7:C7"/>
    <mergeCell ref="A8:C8"/>
    <mergeCell ref="A9:C9"/>
    <mergeCell ref="A5:C5"/>
    <mergeCell ref="A6:C6"/>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33"/>
  <sheetViews>
    <sheetView topLeftCell="C8" workbookViewId="0">
      <selection activeCell="H21" sqref="H21"/>
    </sheetView>
  </sheetViews>
  <sheetFormatPr defaultRowHeight="12.75" x14ac:dyDescent="0.25"/>
  <cols>
    <col min="1" max="2" width="5.140625" style="2" hidden="1" customWidth="1"/>
    <col min="3" max="3" width="27.28515625" style="2" customWidth="1"/>
    <col min="4" max="4" width="20.140625" style="2" customWidth="1"/>
    <col min="5" max="5" width="17.140625" style="2" bestFit="1" customWidth="1"/>
    <col min="6" max="6" width="19.7109375" style="2" customWidth="1"/>
    <col min="7" max="7" width="18" style="2" customWidth="1"/>
    <col min="8" max="8" width="26.140625" style="2" bestFit="1" customWidth="1"/>
    <col min="9" max="9" width="39.85546875" style="2" customWidth="1"/>
    <col min="10" max="10" width="33.285156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4" x14ac:dyDescent="0.25">
      <c r="A1" s="1"/>
      <c r="C1" s="3" t="s">
        <v>0</v>
      </c>
      <c r="D1" s="4" t="s">
        <v>73</v>
      </c>
      <c r="E1" s="5" t="s">
        <v>97</v>
      </c>
      <c r="F1" s="5"/>
      <c r="G1" s="6"/>
      <c r="H1" s="7"/>
      <c r="I1" s="8"/>
      <c r="J1" s="9"/>
    </row>
    <row r="2" spans="1:14" x14ac:dyDescent="0.2">
      <c r="A2" s="1"/>
      <c r="C2" s="10" t="s">
        <v>4</v>
      </c>
      <c r="D2" s="87" t="s">
        <v>98</v>
      </c>
      <c r="E2" s="11" t="s">
        <v>5</v>
      </c>
      <c r="F2" s="12" t="s">
        <v>47</v>
      </c>
      <c r="G2" s="11"/>
      <c r="H2" s="13"/>
      <c r="I2" s="14"/>
      <c r="J2" s="15"/>
    </row>
    <row r="3" spans="1:14" s="17" customFormat="1" ht="15.75" thickBot="1" x14ac:dyDescent="0.3">
      <c r="A3" s="16"/>
      <c r="C3" s="18" t="s">
        <v>6</v>
      </c>
      <c r="D3" s="19">
        <v>0</v>
      </c>
      <c r="H3" s="124"/>
      <c r="I3" s="124"/>
      <c r="J3" s="125"/>
    </row>
    <row r="4" spans="1:14" ht="43.5" thickBot="1" x14ac:dyDescent="0.3">
      <c r="A4" s="1" t="b">
        <v>1</v>
      </c>
      <c r="C4" s="126" t="s">
        <v>7</v>
      </c>
      <c r="D4" s="127"/>
      <c r="E4" s="128"/>
      <c r="F4" s="20" t="s">
        <v>8</v>
      </c>
      <c r="G4" s="21" t="s">
        <v>9</v>
      </c>
      <c r="H4" s="22" t="s">
        <v>10</v>
      </c>
      <c r="I4" s="21" t="s">
        <v>45</v>
      </c>
      <c r="J4" s="21" t="s">
        <v>11</v>
      </c>
    </row>
    <row r="5" spans="1:14" ht="65.25" customHeight="1" thickBot="1" x14ac:dyDescent="0.3">
      <c r="A5" s="1"/>
      <c r="C5" s="157" t="s">
        <v>99</v>
      </c>
      <c r="D5" s="158" t="s">
        <v>99</v>
      </c>
      <c r="E5" s="159" t="s">
        <v>99</v>
      </c>
      <c r="F5" s="98">
        <v>12.5</v>
      </c>
      <c r="G5" s="24">
        <v>100</v>
      </c>
      <c r="H5" s="88" t="s">
        <v>104</v>
      </c>
      <c r="I5" s="91"/>
      <c r="J5" s="129">
        <f>G14/F14</f>
        <v>1</v>
      </c>
    </row>
    <row r="6" spans="1:14" ht="27" customHeight="1" thickBot="1" x14ac:dyDescent="0.3">
      <c r="A6" s="1"/>
      <c r="C6" s="141" t="s">
        <v>36</v>
      </c>
      <c r="D6" s="142" t="s">
        <v>36</v>
      </c>
      <c r="E6" s="143" t="s">
        <v>36</v>
      </c>
      <c r="F6" s="98">
        <v>12.5</v>
      </c>
      <c r="G6" s="24">
        <v>100</v>
      </c>
      <c r="H6" s="88" t="s">
        <v>105</v>
      </c>
      <c r="I6" s="92" t="s">
        <v>140</v>
      </c>
      <c r="J6" s="130"/>
      <c r="N6" s="92"/>
    </row>
    <row r="7" spans="1:14" ht="180" customHeight="1" thickBot="1" x14ac:dyDescent="0.3">
      <c r="A7" s="1"/>
      <c r="C7" s="141" t="s">
        <v>60</v>
      </c>
      <c r="D7" s="142" t="s">
        <v>60</v>
      </c>
      <c r="E7" s="143" t="s">
        <v>60</v>
      </c>
      <c r="F7" s="98">
        <v>12.5</v>
      </c>
      <c r="G7" s="24">
        <v>100</v>
      </c>
      <c r="H7" s="88" t="s">
        <v>66</v>
      </c>
      <c r="I7" s="92" t="s">
        <v>141</v>
      </c>
      <c r="J7" s="130"/>
      <c r="N7" s="92"/>
    </row>
    <row r="8" spans="1:14" ht="47.25" customHeight="1" thickBot="1" x14ac:dyDescent="0.3">
      <c r="A8" s="1"/>
      <c r="C8" s="141" t="s">
        <v>100</v>
      </c>
      <c r="D8" s="142" t="s">
        <v>100</v>
      </c>
      <c r="E8" s="143" t="s">
        <v>100</v>
      </c>
      <c r="F8" s="98">
        <v>12.5</v>
      </c>
      <c r="G8" s="24">
        <v>100</v>
      </c>
      <c r="H8" s="88" t="s">
        <v>43</v>
      </c>
      <c r="I8" s="92" t="s">
        <v>138</v>
      </c>
      <c r="J8" s="130"/>
      <c r="N8" s="92"/>
    </row>
    <row r="9" spans="1:14" ht="84.75" customHeight="1" thickBot="1" x14ac:dyDescent="0.3">
      <c r="A9" s="1"/>
      <c r="C9" s="141" t="s">
        <v>101</v>
      </c>
      <c r="D9" s="142" t="s">
        <v>101</v>
      </c>
      <c r="E9" s="143" t="s">
        <v>101</v>
      </c>
      <c r="F9" s="98">
        <v>12.5</v>
      </c>
      <c r="G9" s="24">
        <v>100</v>
      </c>
      <c r="H9" s="88" t="s">
        <v>106</v>
      </c>
      <c r="I9" s="92" t="s">
        <v>142</v>
      </c>
      <c r="J9" s="130"/>
      <c r="N9" s="92"/>
    </row>
    <row r="10" spans="1:14" ht="50.25" customHeight="1" thickBot="1" x14ac:dyDescent="0.3">
      <c r="A10" s="1"/>
      <c r="C10" s="141" t="s">
        <v>61</v>
      </c>
      <c r="D10" s="142" t="s">
        <v>61</v>
      </c>
      <c r="E10" s="143" t="s">
        <v>61</v>
      </c>
      <c r="F10" s="98">
        <v>12.5</v>
      </c>
      <c r="G10" s="24">
        <v>100</v>
      </c>
      <c r="H10" s="89" t="s">
        <v>67</v>
      </c>
      <c r="I10" s="92"/>
      <c r="J10" s="130"/>
    </row>
    <row r="11" spans="1:14" ht="48.75" customHeight="1" thickBot="1" x14ac:dyDescent="0.3">
      <c r="A11" s="1"/>
      <c r="C11" s="141" t="s">
        <v>102</v>
      </c>
      <c r="D11" s="142" t="s">
        <v>102</v>
      </c>
      <c r="E11" s="143" t="s">
        <v>102</v>
      </c>
      <c r="F11" s="98">
        <v>12.5</v>
      </c>
      <c r="G11" s="24">
        <v>100</v>
      </c>
      <c r="H11" s="89" t="s">
        <v>107</v>
      </c>
      <c r="I11" s="92" t="s">
        <v>143</v>
      </c>
      <c r="J11" s="130"/>
    </row>
    <row r="12" spans="1:14" ht="39.75" customHeight="1" thickBot="1" x14ac:dyDescent="0.3">
      <c r="A12" s="1"/>
      <c r="C12" s="160" t="s">
        <v>103</v>
      </c>
      <c r="D12" s="161" t="s">
        <v>103</v>
      </c>
      <c r="E12" s="162" t="s">
        <v>103</v>
      </c>
      <c r="F12" s="98">
        <v>12.5</v>
      </c>
      <c r="G12" s="24">
        <v>100</v>
      </c>
      <c r="H12" s="89" t="s">
        <v>107</v>
      </c>
      <c r="I12" s="93" t="s">
        <v>143</v>
      </c>
      <c r="J12" s="131"/>
    </row>
    <row r="13" spans="1:14" ht="18.75" thickBot="1" x14ac:dyDescent="0.3">
      <c r="A13" s="1"/>
      <c r="C13" s="132" t="s">
        <v>12</v>
      </c>
      <c r="D13" s="133"/>
      <c r="E13" s="134"/>
      <c r="F13" s="25">
        <f>SUM(F5:F12)</f>
        <v>100</v>
      </c>
      <c r="G13" s="25">
        <f>SUM(G5:G12)</f>
        <v>800</v>
      </c>
      <c r="H13" s="26"/>
      <c r="I13" s="27"/>
      <c r="J13" s="28"/>
    </row>
    <row r="14" spans="1:14" ht="20.25" thickBot="1" x14ac:dyDescent="0.3">
      <c r="A14" s="29"/>
      <c r="B14" s="30"/>
      <c r="C14" s="147" t="s">
        <v>13</v>
      </c>
      <c r="D14" s="148"/>
      <c r="E14" s="149"/>
      <c r="F14" s="31">
        <v>50</v>
      </c>
      <c r="G14" s="32">
        <f>G13/8/F13*F14</f>
        <v>50</v>
      </c>
      <c r="H14" s="33"/>
      <c r="I14" s="34"/>
      <c r="J14" s="35"/>
    </row>
    <row r="15" spans="1:14" ht="13.5" thickBot="1" x14ac:dyDescent="0.3">
      <c r="A15" s="1" t="b">
        <v>1</v>
      </c>
      <c r="C15" s="36"/>
      <c r="D15" s="37"/>
      <c r="E15" s="37"/>
      <c r="F15" s="150" t="s">
        <v>14</v>
      </c>
      <c r="G15" s="151"/>
      <c r="H15" s="151"/>
      <c r="I15" s="151"/>
      <c r="J15" s="152"/>
    </row>
    <row r="16" spans="1:14" ht="21" thickBot="1" x14ac:dyDescent="0.3">
      <c r="A16" s="1" t="b">
        <v>1</v>
      </c>
      <c r="C16" s="153" t="s">
        <v>15</v>
      </c>
      <c r="D16" s="154"/>
      <c r="E16" s="38" t="s">
        <v>8</v>
      </c>
      <c r="F16" s="39">
        <v>1</v>
      </c>
      <c r="G16" s="39">
        <v>2</v>
      </c>
      <c r="H16" s="39">
        <v>3</v>
      </c>
      <c r="I16" s="39">
        <v>4</v>
      </c>
      <c r="J16" s="40">
        <v>5</v>
      </c>
    </row>
    <row r="17" spans="1:10" ht="35.25" customHeight="1" x14ac:dyDescent="0.25">
      <c r="A17" s="1" t="e">
        <f>IF(#REF!=TRUE,TRUE,"")</f>
        <v>#REF!</v>
      </c>
      <c r="C17" s="155" t="s">
        <v>16</v>
      </c>
      <c r="D17" s="156"/>
      <c r="E17" s="41">
        <v>20</v>
      </c>
      <c r="F17" s="42"/>
      <c r="G17" s="42"/>
      <c r="H17" s="42"/>
      <c r="I17" s="42"/>
      <c r="J17" s="43" t="s">
        <v>29</v>
      </c>
    </row>
    <row r="18" spans="1:10" ht="32.25" customHeight="1" x14ac:dyDescent="0.25">
      <c r="A18" s="1"/>
      <c r="C18" s="113" t="s">
        <v>17</v>
      </c>
      <c r="D18" s="114"/>
      <c r="E18" s="41">
        <v>20</v>
      </c>
      <c r="F18" s="44"/>
      <c r="G18" s="44"/>
      <c r="H18" s="44"/>
      <c r="I18" s="44"/>
      <c r="J18" s="45" t="s">
        <v>29</v>
      </c>
    </row>
    <row r="19" spans="1:10" ht="33.75" customHeight="1" x14ac:dyDescent="0.25">
      <c r="A19" s="1"/>
      <c r="C19" s="113" t="s">
        <v>18</v>
      </c>
      <c r="D19" s="114"/>
      <c r="E19" s="41">
        <v>20</v>
      </c>
      <c r="F19" s="44"/>
      <c r="G19" s="44"/>
      <c r="H19" s="44"/>
      <c r="I19" s="44"/>
      <c r="J19" s="45" t="s">
        <v>29</v>
      </c>
    </row>
    <row r="20" spans="1:10" ht="24.75" customHeight="1" x14ac:dyDescent="0.25">
      <c r="A20" s="1"/>
      <c r="C20" s="113" t="s">
        <v>19</v>
      </c>
      <c r="D20" s="114"/>
      <c r="E20" s="41">
        <v>20</v>
      </c>
      <c r="F20" s="44"/>
      <c r="G20" s="44"/>
      <c r="H20" s="44"/>
      <c r="I20" s="44"/>
      <c r="J20" s="45" t="s">
        <v>29</v>
      </c>
    </row>
    <row r="21" spans="1:10" ht="56.25" customHeight="1" thickBot="1" x14ac:dyDescent="0.3">
      <c r="A21" s="1"/>
      <c r="C21" s="115" t="s">
        <v>20</v>
      </c>
      <c r="D21" s="116"/>
      <c r="E21" s="41">
        <v>20</v>
      </c>
      <c r="F21" s="44"/>
      <c r="G21" s="44"/>
      <c r="H21" s="44"/>
      <c r="I21" s="44"/>
      <c r="J21" s="45" t="s">
        <v>29</v>
      </c>
    </row>
    <row r="22" spans="1:10" ht="15" thickBot="1" x14ac:dyDescent="0.3">
      <c r="A22" s="1" t="b">
        <v>1</v>
      </c>
      <c r="C22" s="117" t="s">
        <v>21</v>
      </c>
      <c r="D22" s="118"/>
      <c r="E22" s="46">
        <f>SUM(E16:E21)</f>
        <v>100</v>
      </c>
      <c r="F22" s="47">
        <f>(IF(F17="X",F16,"0")*$E17)+(IF(F18="X",F16,"0")*$E18)+(IF(F19="X",F16,"0")*$E19)+(IF(F20="X",F16,"0")*$E20)+(IF(F21="X",F16,"0")*$E21)</f>
        <v>0</v>
      </c>
      <c r="G22" s="47">
        <f>(IF(G17="X",G16,"0")*$E17)+(IF(G18="X",G16,"0")*$E18)+(IF(G19="X",G16,"0")*$E19)+(IF(G20="X",G16,"0")*$E20)+(IF(G21="X",G16,"0")*$E21)</f>
        <v>0</v>
      </c>
      <c r="H22" s="47">
        <f>(IF(H17="X",H16,"0")*$E17)+(IF(H18="X",H16,"0")*$E18)+(IF(H19="X",H16,"0")*$E19)+(IF(H20="X",H16,"0")*$E20)+(IF(H21="X",H16,"0")*$E21)</f>
        <v>0</v>
      </c>
      <c r="I22" s="47">
        <f>(IF(I17="X",I16,"0")*$E17)+(IF(I18="X",I16,"0")*$E18)+(IF(I19="X",I16,"0")*$E19)+(IF(I20="X",I16,"0")*$E20)+(IF(I21="X",I16,"0")*$E21)</f>
        <v>0</v>
      </c>
      <c r="J22" s="48">
        <f>((IF(J17="X",J16,"0")*$E17)+(IF(J18="X",J16,"0")*$E18)+(IF(J19="X",J16,"0")*$E19)+(IF(J20="X",J16,"0")*$E20)+(IF(J21="X",J16,"0")*$E21))</f>
        <v>500</v>
      </c>
    </row>
    <row r="23" spans="1:10" ht="18.75" thickBot="1" x14ac:dyDescent="0.3">
      <c r="A23" s="1" t="b">
        <v>1</v>
      </c>
      <c r="C23" s="119" t="s">
        <v>22</v>
      </c>
      <c r="D23" s="120"/>
      <c r="E23" s="49">
        <v>50</v>
      </c>
      <c r="F23" s="50">
        <f>E23/E22*F22</f>
        <v>0</v>
      </c>
      <c r="G23" s="50">
        <f>E23/E22*G22</f>
        <v>0</v>
      </c>
      <c r="H23" s="50">
        <f>E23/E22*H22</f>
        <v>0</v>
      </c>
      <c r="I23" s="50">
        <f>E23/E22*I22</f>
        <v>0</v>
      </c>
      <c r="J23" s="51">
        <f>E23/E22*J22</f>
        <v>250</v>
      </c>
    </row>
    <row r="24" spans="1:10" ht="18.75" thickBot="1" x14ac:dyDescent="0.3">
      <c r="A24" s="1" t="b">
        <v>1</v>
      </c>
      <c r="C24" s="52"/>
      <c r="D24" s="53"/>
      <c r="E24" s="54"/>
      <c r="F24" s="55" t="s">
        <v>23</v>
      </c>
      <c r="G24" s="56"/>
      <c r="H24" s="57">
        <f>G14/100</f>
        <v>0.5</v>
      </c>
      <c r="I24" s="58"/>
      <c r="J24" s="59"/>
    </row>
    <row r="25" spans="1:10" ht="18.75" thickBot="1" x14ac:dyDescent="0.3">
      <c r="A25" s="1" t="b">
        <v>1</v>
      </c>
      <c r="C25" s="52" t="s">
        <v>24</v>
      </c>
      <c r="D25" s="53"/>
      <c r="E25" s="60"/>
      <c r="F25" s="55" t="s">
        <v>25</v>
      </c>
      <c r="G25" s="61">
        <f>SUM(F23:J23)/300*E22</f>
        <v>83.333333333333343</v>
      </c>
      <c r="H25" s="62">
        <f>G25/100*60/100</f>
        <v>0.50000000000000011</v>
      </c>
      <c r="I25" s="63"/>
      <c r="J25" s="64"/>
    </row>
    <row r="26" spans="1:10" ht="18.75" thickBot="1" x14ac:dyDescent="0.3">
      <c r="A26" s="1" t="b">
        <v>1</v>
      </c>
      <c r="C26" s="65"/>
      <c r="D26" s="66"/>
      <c r="E26" s="67"/>
      <c r="F26" s="55" t="s">
        <v>26</v>
      </c>
      <c r="G26" s="56"/>
      <c r="H26" s="62">
        <f>SUM(H24:H25)</f>
        <v>1</v>
      </c>
      <c r="I26" s="68"/>
      <c r="J26" s="69"/>
    </row>
    <row r="27" spans="1:10" ht="18.75" thickBot="1" x14ac:dyDescent="0.3">
      <c r="A27" s="1"/>
      <c r="C27" s="70"/>
      <c r="D27" s="71"/>
      <c r="E27" s="72"/>
      <c r="F27" s="55" t="s">
        <v>27</v>
      </c>
      <c r="G27" s="56"/>
      <c r="H27" s="73">
        <f>D3*H26</f>
        <v>0</v>
      </c>
      <c r="I27" s="74"/>
      <c r="J27" s="75"/>
    </row>
    <row r="28" spans="1:10" ht="14.25" x14ac:dyDescent="0.25">
      <c r="A28" s="1"/>
      <c r="C28" s="76"/>
      <c r="D28" s="77" t="s">
        <v>28</v>
      </c>
      <c r="E28" s="78"/>
      <c r="F28" s="79"/>
      <c r="G28" s="78"/>
      <c r="H28" s="78"/>
      <c r="I28" s="78"/>
      <c r="J28" s="80"/>
    </row>
    <row r="29" spans="1:10" ht="15" x14ac:dyDescent="0.25">
      <c r="A29" s="1"/>
      <c r="C29" s="121"/>
      <c r="D29" s="122"/>
      <c r="E29" s="122"/>
      <c r="F29" s="122"/>
      <c r="G29" s="122"/>
      <c r="H29" s="122"/>
      <c r="I29" s="122"/>
      <c r="J29" s="123"/>
    </row>
    <row r="30" spans="1:10" x14ac:dyDescent="0.25">
      <c r="A30" s="1"/>
      <c r="C30" s="81"/>
      <c r="D30" s="82"/>
      <c r="E30" s="82"/>
      <c r="F30" s="82"/>
      <c r="G30" s="82"/>
      <c r="H30" s="82"/>
      <c r="I30" s="82"/>
      <c r="J30" s="83"/>
    </row>
    <row r="31" spans="1:10" x14ac:dyDescent="0.25">
      <c r="A31" s="1"/>
      <c r="C31" s="81"/>
      <c r="D31" s="82"/>
      <c r="E31" s="82"/>
      <c r="F31" s="82"/>
      <c r="G31" s="82"/>
      <c r="H31" s="82"/>
      <c r="I31" s="82"/>
      <c r="J31" s="83"/>
    </row>
    <row r="32" spans="1:10" ht="13.5" thickBot="1" x14ac:dyDescent="0.3">
      <c r="A32" s="1"/>
      <c r="C32" s="84"/>
      <c r="D32" s="85"/>
      <c r="E32" s="85"/>
      <c r="F32" s="85"/>
      <c r="G32" s="85"/>
      <c r="H32" s="85"/>
      <c r="I32" s="85"/>
      <c r="J32" s="86"/>
    </row>
    <row r="33" spans="3:10" x14ac:dyDescent="0.25">
      <c r="C33" s="82"/>
      <c r="D33" s="82"/>
      <c r="E33" s="82"/>
      <c r="F33" s="82"/>
      <c r="G33" s="82"/>
      <c r="H33" s="82"/>
      <c r="I33" s="82"/>
      <c r="J33" s="82"/>
    </row>
  </sheetData>
  <mergeCells count="23">
    <mergeCell ref="C22:D22"/>
    <mergeCell ref="C18:D18"/>
    <mergeCell ref="C17:D17"/>
    <mergeCell ref="C7:E7"/>
    <mergeCell ref="C8:E8"/>
    <mergeCell ref="C20:D20"/>
    <mergeCell ref="C21:D21"/>
    <mergeCell ref="C6:E6"/>
    <mergeCell ref="C23:D23"/>
    <mergeCell ref="C29:J29"/>
    <mergeCell ref="C19:D19"/>
    <mergeCell ref="H3:J3"/>
    <mergeCell ref="C4:E4"/>
    <mergeCell ref="J5:J12"/>
    <mergeCell ref="C13:E13"/>
    <mergeCell ref="C5:E5"/>
    <mergeCell ref="C9:E9"/>
    <mergeCell ref="C10:E10"/>
    <mergeCell ref="C11:E11"/>
    <mergeCell ref="C12:E12"/>
    <mergeCell ref="C14:E14"/>
    <mergeCell ref="F15:J15"/>
    <mergeCell ref="C16:D16"/>
  </mergeCells>
  <pageMargins left="0.70866141732283472" right="0.70866141732283472" top="0.74803149606299213" bottom="0.74803149606299213" header="0.31496062992125984" footer="0.31496062992125984"/>
  <pageSetup paperSize="9" scale="64"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30"/>
  <sheetViews>
    <sheetView topLeftCell="C1" workbookViewId="0">
      <selection activeCell="I9" sqref="I9"/>
    </sheetView>
  </sheetViews>
  <sheetFormatPr defaultRowHeight="12.75" x14ac:dyDescent="0.25"/>
  <cols>
    <col min="1" max="2" width="5.140625" style="2" hidden="1" customWidth="1"/>
    <col min="3" max="3" width="27.28515625" style="2" customWidth="1"/>
    <col min="4" max="4" width="19" style="2" customWidth="1"/>
    <col min="5" max="5" width="17.140625" style="2" bestFit="1" customWidth="1"/>
    <col min="6" max="6" width="20.7109375" style="2" customWidth="1"/>
    <col min="7" max="7" width="18" style="2" customWidth="1"/>
    <col min="8" max="8" width="26.140625" style="2" bestFit="1" customWidth="1"/>
    <col min="9" max="9" width="24.140625" style="2" customWidth="1"/>
    <col min="10" max="10" width="33.285156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3" x14ac:dyDescent="0.25">
      <c r="A1" s="1"/>
      <c r="C1" s="3" t="s">
        <v>0</v>
      </c>
      <c r="D1" s="4" t="s">
        <v>75</v>
      </c>
      <c r="E1" s="5" t="s">
        <v>1</v>
      </c>
      <c r="F1" s="5" t="s">
        <v>97</v>
      </c>
      <c r="G1" s="6"/>
      <c r="H1" s="7"/>
      <c r="I1" s="8"/>
      <c r="J1" s="9"/>
    </row>
    <row r="2" spans="1:13" x14ac:dyDescent="0.2">
      <c r="A2" s="1"/>
      <c r="C2" s="10" t="s">
        <v>4</v>
      </c>
      <c r="D2" s="87" t="s">
        <v>32</v>
      </c>
      <c r="E2" s="11" t="s">
        <v>5</v>
      </c>
      <c r="F2" s="12" t="s">
        <v>76</v>
      </c>
      <c r="G2" s="11"/>
      <c r="H2" s="13"/>
      <c r="I2" s="14"/>
      <c r="J2" s="15"/>
    </row>
    <row r="3" spans="1:13" s="17" customFormat="1" ht="15.75" thickBot="1" x14ac:dyDescent="0.3">
      <c r="A3" s="16"/>
      <c r="C3" s="18" t="s">
        <v>6</v>
      </c>
      <c r="D3" s="19">
        <v>0</v>
      </c>
      <c r="H3" s="124"/>
      <c r="I3" s="124"/>
      <c r="J3" s="125"/>
    </row>
    <row r="4" spans="1:13" ht="43.5" thickBot="1" x14ac:dyDescent="0.3">
      <c r="A4" s="1" t="b">
        <v>1</v>
      </c>
      <c r="C4" s="126" t="s">
        <v>7</v>
      </c>
      <c r="D4" s="127"/>
      <c r="E4" s="128"/>
      <c r="F4" s="20" t="s">
        <v>8</v>
      </c>
      <c r="G4" s="21" t="s">
        <v>9</v>
      </c>
      <c r="H4" s="22" t="s">
        <v>10</v>
      </c>
      <c r="I4" s="110" t="s">
        <v>45</v>
      </c>
      <c r="J4" s="21" t="s">
        <v>11</v>
      </c>
    </row>
    <row r="5" spans="1:13" ht="92.25" customHeight="1" thickBot="1" x14ac:dyDescent="0.3">
      <c r="A5" s="1"/>
      <c r="C5" s="135" t="s">
        <v>62</v>
      </c>
      <c r="D5" s="136" t="s">
        <v>62</v>
      </c>
      <c r="E5" s="137" t="s">
        <v>62</v>
      </c>
      <c r="F5" s="23">
        <f>100/5</f>
        <v>20</v>
      </c>
      <c r="G5" s="24">
        <v>100</v>
      </c>
      <c r="H5" s="108" t="s">
        <v>68</v>
      </c>
      <c r="I5" s="111" t="s">
        <v>134</v>
      </c>
      <c r="J5" s="166">
        <f>G11/F11</f>
        <v>1</v>
      </c>
      <c r="M5" s="107" t="s">
        <v>128</v>
      </c>
    </row>
    <row r="6" spans="1:13" ht="54" customHeight="1" thickBot="1" x14ac:dyDescent="0.3">
      <c r="A6" s="1"/>
      <c r="C6" s="138" t="s">
        <v>36</v>
      </c>
      <c r="D6" s="139" t="s">
        <v>36</v>
      </c>
      <c r="E6" s="140" t="s">
        <v>36</v>
      </c>
      <c r="F6" s="23">
        <f t="shared" ref="F6:F8" si="0">100/5</f>
        <v>20</v>
      </c>
      <c r="G6" s="24">
        <v>100</v>
      </c>
      <c r="H6" s="108" t="s">
        <v>94</v>
      </c>
      <c r="I6" s="112" t="s">
        <v>86</v>
      </c>
      <c r="J6" s="167"/>
      <c r="M6" s="107" t="s">
        <v>129</v>
      </c>
    </row>
    <row r="7" spans="1:13" ht="32.25" customHeight="1" thickBot="1" x14ac:dyDescent="0.3">
      <c r="A7" s="1"/>
      <c r="C7" s="141" t="s">
        <v>63</v>
      </c>
      <c r="D7" s="142" t="s">
        <v>63</v>
      </c>
      <c r="E7" s="143" t="s">
        <v>63</v>
      </c>
      <c r="F7" s="23">
        <f t="shared" si="0"/>
        <v>20</v>
      </c>
      <c r="G7" s="24">
        <v>100</v>
      </c>
      <c r="H7" s="108" t="s">
        <v>69</v>
      </c>
      <c r="I7" s="111" t="s">
        <v>135</v>
      </c>
      <c r="J7" s="167"/>
      <c r="M7" s="107" t="s">
        <v>130</v>
      </c>
    </row>
    <row r="8" spans="1:13" ht="24.75" customHeight="1" thickBot="1" x14ac:dyDescent="0.3">
      <c r="A8" s="1"/>
      <c r="C8" s="141" t="s">
        <v>64</v>
      </c>
      <c r="D8" s="142" t="s">
        <v>64</v>
      </c>
      <c r="E8" s="143" t="s">
        <v>64</v>
      </c>
      <c r="F8" s="23">
        <f t="shared" si="0"/>
        <v>20</v>
      </c>
      <c r="G8" s="24">
        <v>100</v>
      </c>
      <c r="H8" s="108" t="s">
        <v>70</v>
      </c>
      <c r="I8" s="111" t="s">
        <v>137</v>
      </c>
      <c r="J8" s="167"/>
      <c r="M8" s="107" t="s">
        <v>131</v>
      </c>
    </row>
    <row r="9" spans="1:13" ht="58.5" customHeight="1" thickBot="1" x14ac:dyDescent="0.3">
      <c r="A9" s="1"/>
      <c r="C9" s="144" t="s">
        <v>65</v>
      </c>
      <c r="D9" s="145" t="s">
        <v>65</v>
      </c>
      <c r="E9" s="146" t="s">
        <v>65</v>
      </c>
      <c r="F9" s="23">
        <f>100/5</f>
        <v>20</v>
      </c>
      <c r="G9" s="24">
        <v>100</v>
      </c>
      <c r="H9" s="109" t="s">
        <v>96</v>
      </c>
      <c r="I9" s="111" t="s">
        <v>136</v>
      </c>
      <c r="J9" s="168"/>
      <c r="M9" s="107" t="s">
        <v>132</v>
      </c>
    </row>
    <row r="10" spans="1:13" ht="18.75" thickBot="1" x14ac:dyDescent="0.3">
      <c r="A10" s="1"/>
      <c r="C10" s="132" t="s">
        <v>12</v>
      </c>
      <c r="D10" s="133"/>
      <c r="E10" s="134"/>
      <c r="F10" s="25">
        <f>SUM(F5:F9)</f>
        <v>100</v>
      </c>
      <c r="G10" s="25">
        <f>SUM(G5:G9)</f>
        <v>500</v>
      </c>
      <c r="H10" s="26"/>
      <c r="I10" s="27"/>
      <c r="J10" s="28"/>
      <c r="M10" s="107" t="s">
        <v>133</v>
      </c>
    </row>
    <row r="11" spans="1:13" ht="20.25" thickBot="1" x14ac:dyDescent="0.3">
      <c r="A11" s="29"/>
      <c r="B11" s="30"/>
      <c r="C11" s="147" t="s">
        <v>13</v>
      </c>
      <c r="D11" s="148"/>
      <c r="E11" s="149"/>
      <c r="F11" s="31">
        <v>50</v>
      </c>
      <c r="G11" s="32">
        <f>G10/5/F10*F11</f>
        <v>50</v>
      </c>
      <c r="H11" s="33"/>
      <c r="I11" s="34"/>
      <c r="J11" s="35"/>
    </row>
    <row r="12" spans="1:13" ht="13.5" thickBot="1" x14ac:dyDescent="0.3">
      <c r="A12" s="1" t="b">
        <v>1</v>
      </c>
      <c r="C12" s="36"/>
      <c r="D12" s="37"/>
      <c r="E12" s="37"/>
      <c r="F12" s="150" t="s">
        <v>14</v>
      </c>
      <c r="G12" s="151"/>
      <c r="H12" s="151"/>
      <c r="I12" s="151"/>
      <c r="J12" s="152"/>
    </row>
    <row r="13" spans="1:13" ht="21" thickBot="1" x14ac:dyDescent="0.3">
      <c r="A13" s="1" t="b">
        <v>1</v>
      </c>
      <c r="C13" s="153" t="s">
        <v>15</v>
      </c>
      <c r="D13" s="154"/>
      <c r="E13" s="38" t="s">
        <v>8</v>
      </c>
      <c r="F13" s="39">
        <v>1</v>
      </c>
      <c r="G13" s="39">
        <v>2</v>
      </c>
      <c r="H13" s="39">
        <v>3</v>
      </c>
      <c r="I13" s="39">
        <v>4</v>
      </c>
      <c r="J13" s="40">
        <v>5</v>
      </c>
    </row>
    <row r="14" spans="1:13" ht="35.25" customHeight="1" x14ac:dyDescent="0.25">
      <c r="A14" s="1" t="e">
        <f>IF(#REF!=TRUE,TRUE,"")</f>
        <v>#REF!</v>
      </c>
      <c r="C14" s="155" t="s">
        <v>16</v>
      </c>
      <c r="D14" s="156"/>
      <c r="E14" s="41">
        <v>20</v>
      </c>
      <c r="F14" s="42"/>
      <c r="G14" s="42"/>
      <c r="H14" s="42"/>
      <c r="I14" s="42"/>
      <c r="J14" s="43" t="s">
        <v>29</v>
      </c>
    </row>
    <row r="15" spans="1:13" ht="32.25" customHeight="1" x14ac:dyDescent="0.25">
      <c r="A15" s="1"/>
      <c r="C15" s="113" t="s">
        <v>17</v>
      </c>
      <c r="D15" s="114"/>
      <c r="E15" s="41">
        <v>20</v>
      </c>
      <c r="F15" s="44"/>
      <c r="G15" s="44"/>
      <c r="H15" s="44"/>
      <c r="I15" s="44"/>
      <c r="J15" s="45" t="s">
        <v>29</v>
      </c>
    </row>
    <row r="16" spans="1:13" ht="33.75" customHeight="1" x14ac:dyDescent="0.25">
      <c r="A16" s="1"/>
      <c r="C16" s="113" t="s">
        <v>18</v>
      </c>
      <c r="D16" s="114"/>
      <c r="E16" s="41">
        <v>20</v>
      </c>
      <c r="F16" s="44"/>
      <c r="G16" s="44"/>
      <c r="H16" s="44"/>
      <c r="I16" s="44"/>
      <c r="J16" s="45" t="s">
        <v>29</v>
      </c>
    </row>
    <row r="17" spans="1:10" ht="24.75" customHeight="1" x14ac:dyDescent="0.25">
      <c r="A17" s="1"/>
      <c r="C17" s="113" t="s">
        <v>19</v>
      </c>
      <c r="D17" s="114"/>
      <c r="E17" s="41">
        <v>20</v>
      </c>
      <c r="F17" s="44"/>
      <c r="G17" s="44"/>
      <c r="H17" s="44"/>
      <c r="I17" s="44"/>
      <c r="J17" s="45" t="s">
        <v>29</v>
      </c>
    </row>
    <row r="18" spans="1:10" ht="56.25" customHeight="1" thickBot="1" x14ac:dyDescent="0.3">
      <c r="A18" s="1"/>
      <c r="C18" s="115" t="s">
        <v>20</v>
      </c>
      <c r="D18" s="116"/>
      <c r="E18" s="41">
        <v>20</v>
      </c>
      <c r="F18" s="44"/>
      <c r="G18" s="44"/>
      <c r="H18" s="44"/>
      <c r="I18" s="44"/>
      <c r="J18" s="45" t="s">
        <v>29</v>
      </c>
    </row>
    <row r="19" spans="1:10" ht="15" thickBot="1" x14ac:dyDescent="0.3">
      <c r="A19" s="1" t="b">
        <v>1</v>
      </c>
      <c r="C19" s="117" t="s">
        <v>21</v>
      </c>
      <c r="D19" s="118"/>
      <c r="E19" s="46">
        <f>SUM(E13:E18)</f>
        <v>100</v>
      </c>
      <c r="F19" s="47">
        <f>(IF(F14="X",F13,"0")*$E14)+(IF(F15="X",F13,"0")*$E15)+(IF(F16="X",F13,"0")*$E16)+(IF(F17="X",F13,"0")*$E17)+(IF(F18="X",F13,"0")*$E18)</f>
        <v>0</v>
      </c>
      <c r="G19" s="47">
        <f>(IF(G14="X",G13,"0")*$E14)+(IF(G15="X",G13,"0")*$E15)+(IF(G16="X",G13,"0")*$E16)+(IF(G17="X",G13,"0")*$E17)+(IF(G18="X",G13,"0")*$E18)</f>
        <v>0</v>
      </c>
      <c r="H19" s="47">
        <f>(IF(H14="X",H13,"0")*$E14)+(IF(H15="X",H13,"0")*$E15)+(IF(H16="X",H13,"0")*$E16)+(IF(H17="X",H13,"0")*$E17)+(IF(H18="X",H13,"0")*$E18)</f>
        <v>0</v>
      </c>
      <c r="I19" s="47">
        <f>(IF(I14="X",I13,"0")*$E14)+(IF(I15="X",I13,"0")*$E15)+(IF(I16="X",I13,"0")*$E16)+(IF(I17="X",I13,"0")*$E17)+(IF(I18="X",I13,"0")*$E18)</f>
        <v>0</v>
      </c>
      <c r="J19" s="48">
        <f>((IF(J14="X",J13,"0")*$E14)+(IF(J15="X",J13,"0")*$E15)+(IF(J16="X",J13,"0")*$E16)+(IF(J17="X",J13,"0")*$E17)+(IF(J18="X",J13,"0")*$E18))</f>
        <v>500</v>
      </c>
    </row>
    <row r="20" spans="1:10" ht="18.75" thickBot="1" x14ac:dyDescent="0.3">
      <c r="A20" s="1" t="b">
        <v>1</v>
      </c>
      <c r="C20" s="119" t="s">
        <v>22</v>
      </c>
      <c r="D20" s="120"/>
      <c r="E20" s="49">
        <v>50</v>
      </c>
      <c r="F20" s="50">
        <f>E20/E19*F19</f>
        <v>0</v>
      </c>
      <c r="G20" s="50">
        <f>E20/E19*G19</f>
        <v>0</v>
      </c>
      <c r="H20" s="50">
        <f>E20/E19*H19</f>
        <v>0</v>
      </c>
      <c r="I20" s="50">
        <f>E20/E19*I19</f>
        <v>0</v>
      </c>
      <c r="J20" s="51">
        <f>E20/E19*J19</f>
        <v>250</v>
      </c>
    </row>
    <row r="21" spans="1:10" ht="18.75" thickBot="1" x14ac:dyDescent="0.3">
      <c r="A21" s="1" t="b">
        <v>1</v>
      </c>
      <c r="C21" s="52"/>
      <c r="D21" s="53"/>
      <c r="E21" s="54"/>
      <c r="F21" s="55" t="s">
        <v>23</v>
      </c>
      <c r="G21" s="56"/>
      <c r="H21" s="57">
        <f>G11/100</f>
        <v>0.5</v>
      </c>
      <c r="I21" s="58"/>
      <c r="J21" s="59"/>
    </row>
    <row r="22" spans="1:10" ht="18.75" thickBot="1" x14ac:dyDescent="0.3">
      <c r="A22" s="1" t="b">
        <v>1</v>
      </c>
      <c r="C22" s="52" t="s">
        <v>24</v>
      </c>
      <c r="D22" s="53"/>
      <c r="E22" s="60"/>
      <c r="F22" s="55" t="s">
        <v>25</v>
      </c>
      <c r="G22" s="61">
        <f>SUM(F20:J20)/300*E19</f>
        <v>83.333333333333343</v>
      </c>
      <c r="H22" s="62">
        <f>G22/100*60/100</f>
        <v>0.50000000000000011</v>
      </c>
      <c r="I22" s="63"/>
      <c r="J22" s="64"/>
    </row>
    <row r="23" spans="1:10" ht="18.75" thickBot="1" x14ac:dyDescent="0.3">
      <c r="A23" s="1" t="b">
        <v>1</v>
      </c>
      <c r="C23" s="65"/>
      <c r="D23" s="66"/>
      <c r="E23" s="67"/>
      <c r="F23" s="55" t="s">
        <v>26</v>
      </c>
      <c r="G23" s="56"/>
      <c r="H23" s="62">
        <f>SUM(H21:H22)</f>
        <v>1</v>
      </c>
      <c r="I23" s="68"/>
      <c r="J23" s="69"/>
    </row>
    <row r="24" spans="1:10" ht="18.75" thickBot="1" x14ac:dyDescent="0.3">
      <c r="A24" s="1"/>
      <c r="C24" s="70"/>
      <c r="D24" s="71"/>
      <c r="E24" s="72"/>
      <c r="F24" s="55" t="s">
        <v>27</v>
      </c>
      <c r="G24" s="56"/>
      <c r="H24" s="73">
        <f>D3*H23</f>
        <v>0</v>
      </c>
      <c r="I24" s="74"/>
      <c r="J24" s="75"/>
    </row>
    <row r="25" spans="1:10" ht="14.25" x14ac:dyDescent="0.25">
      <c r="A25" s="1"/>
      <c r="C25" s="76"/>
      <c r="D25" s="77" t="s">
        <v>28</v>
      </c>
      <c r="E25" s="78"/>
      <c r="F25" s="79"/>
      <c r="G25" s="78"/>
      <c r="H25" s="78"/>
      <c r="I25" s="78"/>
      <c r="J25" s="80"/>
    </row>
    <row r="26" spans="1:10" ht="15" x14ac:dyDescent="0.25">
      <c r="A26" s="1"/>
      <c r="C26" s="121"/>
      <c r="D26" s="122"/>
      <c r="E26" s="122"/>
      <c r="F26" s="122"/>
      <c r="G26" s="122"/>
      <c r="H26" s="122"/>
      <c r="I26" s="122"/>
      <c r="J26" s="123"/>
    </row>
    <row r="27" spans="1:10" x14ac:dyDescent="0.25">
      <c r="A27" s="1"/>
      <c r="C27" s="81"/>
      <c r="D27" s="82"/>
      <c r="E27" s="82"/>
      <c r="F27" s="82"/>
      <c r="G27" s="82"/>
      <c r="H27" s="82"/>
      <c r="I27" s="82"/>
      <c r="J27" s="83"/>
    </row>
    <row r="28" spans="1:10" x14ac:dyDescent="0.25">
      <c r="A28" s="1"/>
      <c r="C28" s="81"/>
      <c r="D28" s="82"/>
      <c r="E28" s="82"/>
      <c r="F28" s="82"/>
      <c r="G28" s="82"/>
      <c r="H28" s="82"/>
      <c r="I28" s="82"/>
      <c r="J28" s="83"/>
    </row>
    <row r="29" spans="1:10" ht="13.5" thickBot="1" x14ac:dyDescent="0.3">
      <c r="A29" s="1"/>
      <c r="C29" s="84"/>
      <c r="D29" s="85"/>
      <c r="E29" s="85"/>
      <c r="F29" s="85"/>
      <c r="G29" s="85"/>
      <c r="H29" s="85"/>
      <c r="I29" s="85"/>
      <c r="J29" s="86"/>
    </row>
    <row r="30" spans="1:10" x14ac:dyDescent="0.25">
      <c r="C30" s="82"/>
      <c r="D30" s="82"/>
      <c r="E30" s="82"/>
      <c r="F30" s="82"/>
      <c r="G30" s="82"/>
      <c r="H30" s="82"/>
      <c r="I30" s="82"/>
      <c r="J30" s="82"/>
    </row>
  </sheetData>
  <mergeCells count="20">
    <mergeCell ref="C17:D17"/>
    <mergeCell ref="C18:D18"/>
    <mergeCell ref="C19:D19"/>
    <mergeCell ref="C20:D20"/>
    <mergeCell ref="C26:J26"/>
    <mergeCell ref="C16:D16"/>
    <mergeCell ref="H3:J3"/>
    <mergeCell ref="C4:E4"/>
    <mergeCell ref="J5:J9"/>
    <mergeCell ref="C10:E10"/>
    <mergeCell ref="C5:E5"/>
    <mergeCell ref="C6:E6"/>
    <mergeCell ref="C7:E7"/>
    <mergeCell ref="C8:E8"/>
    <mergeCell ref="C9:E9"/>
    <mergeCell ref="C11:E11"/>
    <mergeCell ref="F12:J12"/>
    <mergeCell ref="C13:D13"/>
    <mergeCell ref="C14:D14"/>
    <mergeCell ref="C15:D15"/>
  </mergeCells>
  <pageMargins left="0.70866141732283472" right="0.70866141732283472" top="0.74803149606299213" bottom="0.74803149606299213" header="0.31496062992125984" footer="0.31496062992125984"/>
  <pageSetup paperSize="9" scale="64"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29"/>
  <sheetViews>
    <sheetView tabSelected="1" topLeftCell="C1" workbookViewId="0">
      <selection activeCell="I8" sqref="I8"/>
    </sheetView>
  </sheetViews>
  <sheetFormatPr defaultRowHeight="12.75" x14ac:dyDescent="0.25"/>
  <cols>
    <col min="1" max="2" width="5.140625" style="2" hidden="1" customWidth="1"/>
    <col min="3" max="3" width="27.28515625" style="2" customWidth="1"/>
    <col min="4" max="4" width="17.42578125" style="2" customWidth="1"/>
    <col min="5" max="5" width="17.140625" style="2" bestFit="1" customWidth="1"/>
    <col min="6" max="6" width="20.7109375" style="2" customWidth="1"/>
    <col min="7" max="7" width="18" style="2" customWidth="1"/>
    <col min="8" max="8" width="26.140625" style="2" bestFit="1" customWidth="1"/>
    <col min="9" max="9" width="24.140625" style="2" customWidth="1"/>
    <col min="10" max="10" width="33.285156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73</v>
      </c>
      <c r="E1" s="5" t="s">
        <v>1</v>
      </c>
      <c r="F1" s="5" t="s">
        <v>91</v>
      </c>
      <c r="G1" s="6"/>
      <c r="H1" s="7"/>
      <c r="I1" s="8"/>
      <c r="J1" s="9"/>
    </row>
    <row r="2" spans="1:10" x14ac:dyDescent="0.2">
      <c r="A2" s="1"/>
      <c r="C2" s="10" t="s">
        <v>4</v>
      </c>
      <c r="D2" s="87" t="s">
        <v>31</v>
      </c>
      <c r="E2" s="11" t="s">
        <v>5</v>
      </c>
      <c r="F2" s="12" t="s">
        <v>47</v>
      </c>
      <c r="G2" s="11"/>
      <c r="H2" s="13"/>
      <c r="I2" s="14"/>
      <c r="J2" s="15"/>
    </row>
    <row r="3" spans="1:10" s="17" customFormat="1" ht="15.75" thickBot="1" x14ac:dyDescent="0.3">
      <c r="A3" s="16"/>
      <c r="C3" s="18" t="s">
        <v>6</v>
      </c>
      <c r="D3" s="19">
        <v>0</v>
      </c>
      <c r="H3" s="124"/>
      <c r="I3" s="124"/>
      <c r="J3" s="125"/>
    </row>
    <row r="4" spans="1:10" ht="43.5" thickBot="1" x14ac:dyDescent="0.3">
      <c r="A4" s="1" t="b">
        <v>1</v>
      </c>
      <c r="C4" s="126" t="s">
        <v>7</v>
      </c>
      <c r="D4" s="127"/>
      <c r="E4" s="128"/>
      <c r="F4" s="20" t="s">
        <v>8</v>
      </c>
      <c r="G4" s="21" t="s">
        <v>9</v>
      </c>
      <c r="H4" s="22" t="s">
        <v>10</v>
      </c>
      <c r="I4" s="21" t="s">
        <v>45</v>
      </c>
      <c r="J4" s="21" t="s">
        <v>11</v>
      </c>
    </row>
    <row r="5" spans="1:10" ht="39" thickBot="1" x14ac:dyDescent="0.3">
      <c r="A5" s="1"/>
      <c r="C5" s="157" t="s">
        <v>71</v>
      </c>
      <c r="D5" s="158" t="s">
        <v>71</v>
      </c>
      <c r="E5" s="159" t="s">
        <v>71</v>
      </c>
      <c r="F5" s="23">
        <v>25</v>
      </c>
      <c r="G5" s="24">
        <v>100</v>
      </c>
      <c r="H5" s="90" t="s">
        <v>58</v>
      </c>
      <c r="I5" s="106" t="s">
        <v>146</v>
      </c>
      <c r="J5" s="129">
        <f>G10/F10</f>
        <v>1</v>
      </c>
    </row>
    <row r="6" spans="1:10" ht="71.25" customHeight="1" thickBot="1" x14ac:dyDescent="0.3">
      <c r="A6" s="1"/>
      <c r="C6" s="141" t="s">
        <v>72</v>
      </c>
      <c r="D6" s="142" t="s">
        <v>72</v>
      </c>
      <c r="E6" s="143" t="s">
        <v>72</v>
      </c>
      <c r="F6" s="23">
        <v>25</v>
      </c>
      <c r="G6" s="24">
        <v>100</v>
      </c>
      <c r="H6" s="90" t="s">
        <v>94</v>
      </c>
      <c r="I6" s="90" t="s">
        <v>94</v>
      </c>
      <c r="J6" s="130"/>
    </row>
    <row r="7" spans="1:10" ht="48.75" customHeight="1" thickBot="1" x14ac:dyDescent="0.3">
      <c r="A7" s="1"/>
      <c r="C7" s="141" t="s">
        <v>92</v>
      </c>
      <c r="D7" s="142" t="s">
        <v>92</v>
      </c>
      <c r="E7" s="143" t="s">
        <v>92</v>
      </c>
      <c r="F7" s="23">
        <v>25</v>
      </c>
      <c r="G7" s="24">
        <v>100</v>
      </c>
      <c r="H7" s="90" t="s">
        <v>95</v>
      </c>
      <c r="I7" s="106" t="s">
        <v>147</v>
      </c>
      <c r="J7" s="130"/>
    </row>
    <row r="8" spans="1:10" ht="54" customHeight="1" thickBot="1" x14ac:dyDescent="0.3">
      <c r="A8" s="1"/>
      <c r="C8" s="160" t="s">
        <v>93</v>
      </c>
      <c r="D8" s="161" t="s">
        <v>93</v>
      </c>
      <c r="E8" s="162" t="s">
        <v>93</v>
      </c>
      <c r="F8" s="23">
        <v>25</v>
      </c>
      <c r="G8" s="24">
        <v>100</v>
      </c>
      <c r="H8" s="90" t="s">
        <v>95</v>
      </c>
      <c r="I8" s="106" t="s">
        <v>147</v>
      </c>
      <c r="J8" s="130"/>
    </row>
    <row r="9" spans="1:10" ht="18.75" thickBot="1" x14ac:dyDescent="0.3">
      <c r="A9" s="1"/>
      <c r="C9" s="132" t="s">
        <v>12</v>
      </c>
      <c r="D9" s="133"/>
      <c r="E9" s="134"/>
      <c r="F9" s="25">
        <f>SUM(F5:F8)</f>
        <v>100</v>
      </c>
      <c r="G9" s="25">
        <f>SUM(G5:G8)</f>
        <v>400</v>
      </c>
      <c r="H9" s="26"/>
      <c r="I9" s="27"/>
      <c r="J9" s="28"/>
    </row>
    <row r="10" spans="1:10" ht="20.25" thickBot="1" x14ac:dyDescent="0.3">
      <c r="A10" s="29"/>
      <c r="B10" s="30"/>
      <c r="C10" s="147" t="s">
        <v>13</v>
      </c>
      <c r="D10" s="148"/>
      <c r="E10" s="149"/>
      <c r="F10" s="31">
        <v>50</v>
      </c>
      <c r="G10" s="32">
        <f>G9/4/F9*F10</f>
        <v>50</v>
      </c>
      <c r="H10" s="33"/>
      <c r="I10" s="34"/>
      <c r="J10" s="35"/>
    </row>
    <row r="11" spans="1:10" ht="13.5" thickBot="1" x14ac:dyDescent="0.3">
      <c r="A11" s="1" t="b">
        <v>1</v>
      </c>
      <c r="C11" s="36"/>
      <c r="D11" s="37"/>
      <c r="E11" s="37"/>
      <c r="F11" s="150" t="s">
        <v>14</v>
      </c>
      <c r="G11" s="151"/>
      <c r="H11" s="151"/>
      <c r="I11" s="151"/>
      <c r="J11" s="152"/>
    </row>
    <row r="12" spans="1:10" ht="21" thickBot="1" x14ac:dyDescent="0.3">
      <c r="A12" s="1" t="b">
        <v>1</v>
      </c>
      <c r="C12" s="153" t="s">
        <v>15</v>
      </c>
      <c r="D12" s="154"/>
      <c r="E12" s="38" t="s">
        <v>8</v>
      </c>
      <c r="F12" s="39">
        <v>1</v>
      </c>
      <c r="G12" s="39">
        <v>2</v>
      </c>
      <c r="H12" s="39">
        <v>3</v>
      </c>
      <c r="I12" s="39">
        <v>4</v>
      </c>
      <c r="J12" s="40">
        <v>5</v>
      </c>
    </row>
    <row r="13" spans="1:10" ht="35.25" customHeight="1" x14ac:dyDescent="0.25">
      <c r="A13" s="1" t="e">
        <f>IF(#REF!=TRUE,TRUE,"")</f>
        <v>#REF!</v>
      </c>
      <c r="C13" s="155" t="s">
        <v>16</v>
      </c>
      <c r="D13" s="156"/>
      <c r="E13" s="41">
        <v>20</v>
      </c>
      <c r="F13" s="42"/>
      <c r="G13" s="42" t="s">
        <v>29</v>
      </c>
      <c r="H13" s="42"/>
      <c r="I13" s="42"/>
      <c r="J13" s="43"/>
    </row>
    <row r="14" spans="1:10" ht="32.25" customHeight="1" x14ac:dyDescent="0.25">
      <c r="A14" s="1"/>
      <c r="C14" s="113" t="s">
        <v>17</v>
      </c>
      <c r="D14" s="114"/>
      <c r="E14" s="41">
        <v>20</v>
      </c>
      <c r="F14" s="44"/>
      <c r="G14" s="44" t="s">
        <v>29</v>
      </c>
      <c r="H14" s="44"/>
      <c r="I14" s="44"/>
      <c r="J14" s="45"/>
    </row>
    <row r="15" spans="1:10" ht="33.75" customHeight="1" x14ac:dyDescent="0.25">
      <c r="A15" s="1"/>
      <c r="C15" s="113" t="s">
        <v>18</v>
      </c>
      <c r="D15" s="114"/>
      <c r="E15" s="41">
        <v>20</v>
      </c>
      <c r="F15" s="44" t="s">
        <v>29</v>
      </c>
      <c r="G15" s="44"/>
      <c r="H15" s="44"/>
      <c r="I15" s="44"/>
      <c r="J15" s="45"/>
    </row>
    <row r="16" spans="1:10" ht="24.75" customHeight="1" x14ac:dyDescent="0.25">
      <c r="A16" s="1"/>
      <c r="C16" s="113" t="s">
        <v>19</v>
      </c>
      <c r="D16" s="114"/>
      <c r="E16" s="41">
        <v>20</v>
      </c>
      <c r="F16" s="44" t="s">
        <v>29</v>
      </c>
      <c r="G16" s="44"/>
      <c r="H16" s="44"/>
      <c r="I16" s="44"/>
      <c r="J16" s="45"/>
    </row>
    <row r="17" spans="1:10" ht="56.25" customHeight="1" thickBot="1" x14ac:dyDescent="0.3">
      <c r="A17" s="1"/>
      <c r="C17" s="115" t="s">
        <v>20</v>
      </c>
      <c r="D17" s="116"/>
      <c r="E17" s="41">
        <v>20</v>
      </c>
      <c r="F17" s="44" t="s">
        <v>29</v>
      </c>
      <c r="G17" s="44"/>
      <c r="H17" s="44"/>
      <c r="I17" s="44"/>
      <c r="J17" s="45"/>
    </row>
    <row r="18" spans="1:10" ht="15" thickBot="1" x14ac:dyDescent="0.3">
      <c r="A18" s="1" t="b">
        <v>1</v>
      </c>
      <c r="C18" s="117" t="s">
        <v>21</v>
      </c>
      <c r="D18" s="118"/>
      <c r="E18" s="46">
        <f>SUM(E12:E17)</f>
        <v>100</v>
      </c>
      <c r="F18" s="47">
        <f>(IF(F13="X",F12,"0")*$E13)+(IF(F14="X",F12,"0")*$E14)+(IF(F15="X",F12,"0")*$E15)+(IF(F16="X",F12,"0")*$E16)+(IF(F17="X",F12,"0")*$E17)</f>
        <v>60</v>
      </c>
      <c r="G18" s="47">
        <f>(IF(G13="X",G12,"0")*$E13)+(IF(G14="X",G12,"0")*$E14)+(IF(G15="X",G12,"0")*$E15)+(IF(G16="X",G12,"0")*$E16)+(IF(G17="X",G12,"0")*$E17)</f>
        <v>80</v>
      </c>
      <c r="H18" s="47">
        <f>(IF(H13="X",H12,"0")*$E13)+(IF(H14="X",H12,"0")*$E14)+(IF(H15="X",H12,"0")*$E15)+(IF(H16="X",H12,"0")*$E16)+(IF(H17="X",H12,"0")*$E17)</f>
        <v>0</v>
      </c>
      <c r="I18" s="47">
        <f>(IF(I13="X",I12,"0")*$E13)+(IF(I14="X",I12,"0")*$E14)+(IF(I15="X",I12,"0")*$E15)+(IF(I16="X",I12,"0")*$E16)+(IF(I17="X",I12,"0")*$E17)</f>
        <v>0</v>
      </c>
      <c r="J18" s="48">
        <f>((IF(J13="X",J12,"0")*$E13)+(IF(J14="X",J12,"0")*$E14)+(IF(J15="X",J12,"0")*$E15)+(IF(J16="X",J12,"0")*$E16)+(IF(J17="X",J12,"0")*$E17))</f>
        <v>0</v>
      </c>
    </row>
    <row r="19" spans="1:10" ht="18.75" thickBot="1" x14ac:dyDescent="0.3">
      <c r="A19" s="1" t="b">
        <v>1</v>
      </c>
      <c r="C19" s="119" t="s">
        <v>22</v>
      </c>
      <c r="D19" s="120"/>
      <c r="E19" s="49">
        <v>50</v>
      </c>
      <c r="F19" s="50">
        <f>E19/E18*F18</f>
        <v>30</v>
      </c>
      <c r="G19" s="50">
        <f>E19/E18*G18</f>
        <v>40</v>
      </c>
      <c r="H19" s="50">
        <f>E19/E18*H18</f>
        <v>0</v>
      </c>
      <c r="I19" s="50">
        <f>E19/E18*I18</f>
        <v>0</v>
      </c>
      <c r="J19" s="51">
        <f>E19/E18*J18</f>
        <v>0</v>
      </c>
    </row>
    <row r="20" spans="1:10" ht="18.75" thickBot="1" x14ac:dyDescent="0.3">
      <c r="A20" s="1" t="b">
        <v>1</v>
      </c>
      <c r="C20" s="52"/>
      <c r="D20" s="53"/>
      <c r="E20" s="54"/>
      <c r="F20" s="55" t="s">
        <v>23</v>
      </c>
      <c r="G20" s="56"/>
      <c r="H20" s="57">
        <f>G10/100</f>
        <v>0.5</v>
      </c>
      <c r="I20" s="58"/>
      <c r="J20" s="59"/>
    </row>
    <row r="21" spans="1:10" ht="18.75" thickBot="1" x14ac:dyDescent="0.3">
      <c r="A21" s="1" t="b">
        <v>1</v>
      </c>
      <c r="C21" s="52" t="s">
        <v>24</v>
      </c>
      <c r="D21" s="53"/>
      <c r="E21" s="60"/>
      <c r="F21" s="55" t="s">
        <v>25</v>
      </c>
      <c r="G21" s="61">
        <f>SUM(F19:J19)/300*E18</f>
        <v>23.333333333333332</v>
      </c>
      <c r="H21" s="62">
        <f>G21/100*60/100</f>
        <v>0.13999999999999999</v>
      </c>
      <c r="I21" s="63"/>
      <c r="J21" s="64"/>
    </row>
    <row r="22" spans="1:10" ht="18.75" thickBot="1" x14ac:dyDescent="0.3">
      <c r="A22" s="1" t="b">
        <v>1</v>
      </c>
      <c r="C22" s="65"/>
      <c r="D22" s="66"/>
      <c r="E22" s="67"/>
      <c r="F22" s="55" t="s">
        <v>26</v>
      </c>
      <c r="G22" s="56"/>
      <c r="H22" s="62">
        <f>SUM(H20:H21)</f>
        <v>0.64</v>
      </c>
      <c r="I22" s="68"/>
      <c r="J22" s="69"/>
    </row>
    <row r="23" spans="1:10" ht="18.75" thickBot="1" x14ac:dyDescent="0.3">
      <c r="A23" s="1"/>
      <c r="C23" s="70"/>
      <c r="D23" s="71"/>
      <c r="E23" s="72"/>
      <c r="F23" s="55" t="s">
        <v>27</v>
      </c>
      <c r="G23" s="56"/>
      <c r="H23" s="73">
        <f>D3*H22</f>
        <v>0</v>
      </c>
      <c r="I23" s="74"/>
      <c r="J23" s="75"/>
    </row>
    <row r="24" spans="1:10" ht="14.25" x14ac:dyDescent="0.25">
      <c r="A24" s="1"/>
      <c r="C24" s="76"/>
      <c r="D24" s="77" t="s">
        <v>28</v>
      </c>
      <c r="E24" s="78"/>
      <c r="F24" s="79"/>
      <c r="G24" s="78"/>
      <c r="H24" s="78"/>
      <c r="I24" s="78"/>
      <c r="J24" s="80"/>
    </row>
    <row r="25" spans="1:10" ht="15" x14ac:dyDescent="0.25">
      <c r="A25" s="1"/>
      <c r="C25" s="121"/>
      <c r="D25" s="122"/>
      <c r="E25" s="122"/>
      <c r="F25" s="122"/>
      <c r="G25" s="122"/>
      <c r="H25" s="122"/>
      <c r="I25" s="122"/>
      <c r="J25" s="123"/>
    </row>
    <row r="26" spans="1:10" x14ac:dyDescent="0.25">
      <c r="A26" s="1"/>
      <c r="C26" s="81"/>
      <c r="D26" s="82"/>
      <c r="E26" s="82"/>
      <c r="F26" s="82"/>
      <c r="G26" s="82"/>
      <c r="H26" s="82"/>
      <c r="I26" s="82"/>
      <c r="J26" s="83"/>
    </row>
    <row r="27" spans="1:10" x14ac:dyDescent="0.25">
      <c r="A27" s="1"/>
      <c r="C27" s="81"/>
      <c r="D27" s="82"/>
      <c r="E27" s="82"/>
      <c r="F27" s="82"/>
      <c r="G27" s="82"/>
      <c r="H27" s="82"/>
      <c r="I27" s="82"/>
      <c r="J27" s="83"/>
    </row>
    <row r="28" spans="1:10" ht="13.5" thickBot="1" x14ac:dyDescent="0.3">
      <c r="A28" s="1"/>
      <c r="C28" s="84"/>
      <c r="D28" s="85"/>
      <c r="E28" s="85"/>
      <c r="F28" s="85"/>
      <c r="G28" s="85"/>
      <c r="H28" s="85"/>
      <c r="I28" s="85"/>
      <c r="J28" s="86"/>
    </row>
    <row r="29" spans="1:10" x14ac:dyDescent="0.25">
      <c r="C29" s="82"/>
      <c r="D29" s="82"/>
      <c r="E29" s="82"/>
      <c r="F29" s="82"/>
      <c r="G29" s="82"/>
      <c r="H29" s="82"/>
      <c r="I29" s="82"/>
      <c r="J29" s="82"/>
    </row>
  </sheetData>
  <mergeCells count="19">
    <mergeCell ref="C16:D16"/>
    <mergeCell ref="C17:D17"/>
    <mergeCell ref="C18:D18"/>
    <mergeCell ref="C19:D19"/>
    <mergeCell ref="C25:J25"/>
    <mergeCell ref="C15:D15"/>
    <mergeCell ref="H3:J3"/>
    <mergeCell ref="C4:E4"/>
    <mergeCell ref="J5:J8"/>
    <mergeCell ref="C9:E9"/>
    <mergeCell ref="C5:E5"/>
    <mergeCell ref="C8:E8"/>
    <mergeCell ref="C10:E10"/>
    <mergeCell ref="F11:J11"/>
    <mergeCell ref="C12:D12"/>
    <mergeCell ref="C13:D13"/>
    <mergeCell ref="C14:D14"/>
    <mergeCell ref="C6:E6"/>
    <mergeCell ref="C7:E7"/>
  </mergeCells>
  <pageMargins left="0.7" right="0.7" top="0.75" bottom="0.75" header="0.3" footer="0.3"/>
  <pageSetup paperSize="9" scale="71"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28"/>
  <sheetViews>
    <sheetView topLeftCell="C1" workbookViewId="0">
      <selection activeCell="F2" sqref="F2"/>
    </sheetView>
  </sheetViews>
  <sheetFormatPr defaultRowHeight="12.75" x14ac:dyDescent="0.25"/>
  <cols>
    <col min="1" max="2" width="5.140625" style="2" hidden="1" customWidth="1"/>
    <col min="3" max="3" width="27.28515625" style="2" customWidth="1"/>
    <col min="4" max="4" width="17.42578125" style="2" customWidth="1"/>
    <col min="5" max="5" width="17.140625" style="2" bestFit="1" customWidth="1"/>
    <col min="6" max="6" width="20.7109375" style="2" customWidth="1"/>
    <col min="7" max="7" width="18" style="2" customWidth="1"/>
    <col min="8" max="8" width="26.140625" style="2" bestFit="1" customWidth="1"/>
    <col min="9" max="9" width="24.140625" style="2" customWidth="1"/>
    <col min="10" max="10" width="33.28515625" style="2" customWidth="1"/>
    <col min="11" max="256" width="9.140625" style="2"/>
    <col min="257" max="258" width="0" style="2" hidden="1" customWidth="1"/>
    <col min="259" max="259" width="27.28515625" style="2" customWidth="1"/>
    <col min="260" max="260" width="17.42578125" style="2" customWidth="1"/>
    <col min="261" max="261" width="17.140625" style="2" bestFit="1" customWidth="1"/>
    <col min="262" max="262" width="20.7109375" style="2" customWidth="1"/>
    <col min="263" max="263" width="18" style="2" customWidth="1"/>
    <col min="264" max="264" width="26.140625" style="2" bestFit="1" customWidth="1"/>
    <col min="265" max="265" width="24.140625" style="2" customWidth="1"/>
    <col min="266" max="266" width="33.28515625" style="2" customWidth="1"/>
    <col min="267" max="512" width="9.140625" style="2"/>
    <col min="513" max="514" width="0" style="2" hidden="1" customWidth="1"/>
    <col min="515" max="515" width="27.28515625" style="2" customWidth="1"/>
    <col min="516" max="516" width="17.42578125" style="2" customWidth="1"/>
    <col min="517" max="517" width="17.140625" style="2" bestFit="1" customWidth="1"/>
    <col min="518" max="518" width="20.7109375" style="2" customWidth="1"/>
    <col min="519" max="519" width="18" style="2" customWidth="1"/>
    <col min="520" max="520" width="26.140625" style="2" bestFit="1" customWidth="1"/>
    <col min="521" max="521" width="24.140625" style="2" customWidth="1"/>
    <col min="522" max="522" width="33.28515625" style="2" customWidth="1"/>
    <col min="523" max="768" width="9.140625" style="2"/>
    <col min="769" max="770" width="0" style="2" hidden="1" customWidth="1"/>
    <col min="771" max="771" width="27.28515625" style="2" customWidth="1"/>
    <col min="772" max="772" width="17.42578125" style="2" customWidth="1"/>
    <col min="773" max="773" width="17.140625" style="2" bestFit="1" customWidth="1"/>
    <col min="774" max="774" width="20.7109375" style="2" customWidth="1"/>
    <col min="775" max="775" width="18" style="2" customWidth="1"/>
    <col min="776" max="776" width="26.140625" style="2" bestFit="1" customWidth="1"/>
    <col min="777" max="777" width="24.140625" style="2" customWidth="1"/>
    <col min="778" max="778" width="33.28515625" style="2" customWidth="1"/>
    <col min="779" max="1024" width="9.140625" style="2"/>
    <col min="1025" max="1026" width="0" style="2" hidden="1" customWidth="1"/>
    <col min="1027" max="1027" width="27.28515625" style="2" customWidth="1"/>
    <col min="1028" max="1028" width="17.42578125" style="2" customWidth="1"/>
    <col min="1029" max="1029" width="17.140625" style="2" bestFit="1" customWidth="1"/>
    <col min="1030" max="1030" width="20.7109375" style="2" customWidth="1"/>
    <col min="1031" max="1031" width="18" style="2" customWidth="1"/>
    <col min="1032" max="1032" width="26.140625" style="2" bestFit="1" customWidth="1"/>
    <col min="1033" max="1033" width="24.140625" style="2" customWidth="1"/>
    <col min="1034" max="1034" width="33.28515625" style="2" customWidth="1"/>
    <col min="1035" max="1280" width="9.140625" style="2"/>
    <col min="1281" max="1282" width="0" style="2" hidden="1" customWidth="1"/>
    <col min="1283" max="1283" width="27.28515625" style="2" customWidth="1"/>
    <col min="1284" max="1284" width="17.42578125" style="2" customWidth="1"/>
    <col min="1285" max="1285" width="17.140625" style="2" bestFit="1" customWidth="1"/>
    <col min="1286" max="1286" width="20.7109375" style="2" customWidth="1"/>
    <col min="1287" max="1287" width="18" style="2" customWidth="1"/>
    <col min="1288" max="1288" width="26.140625" style="2" bestFit="1" customWidth="1"/>
    <col min="1289" max="1289" width="24.140625" style="2" customWidth="1"/>
    <col min="1290" max="1290" width="33.28515625" style="2" customWidth="1"/>
    <col min="1291" max="1536" width="9.140625" style="2"/>
    <col min="1537" max="1538" width="0" style="2" hidden="1" customWidth="1"/>
    <col min="1539" max="1539" width="27.28515625" style="2" customWidth="1"/>
    <col min="1540" max="1540" width="17.42578125" style="2" customWidth="1"/>
    <col min="1541" max="1541" width="17.140625" style="2" bestFit="1" customWidth="1"/>
    <col min="1542" max="1542" width="20.7109375" style="2" customWidth="1"/>
    <col min="1543" max="1543" width="18" style="2" customWidth="1"/>
    <col min="1544" max="1544" width="26.140625" style="2" bestFit="1" customWidth="1"/>
    <col min="1545" max="1545" width="24.140625" style="2" customWidth="1"/>
    <col min="1546" max="1546" width="33.28515625" style="2" customWidth="1"/>
    <col min="1547" max="1792" width="9.140625" style="2"/>
    <col min="1793" max="1794" width="0" style="2" hidden="1" customWidth="1"/>
    <col min="1795" max="1795" width="27.28515625" style="2" customWidth="1"/>
    <col min="1796" max="1796" width="17.42578125" style="2" customWidth="1"/>
    <col min="1797" max="1797" width="17.140625" style="2" bestFit="1" customWidth="1"/>
    <col min="1798" max="1798" width="20.7109375" style="2" customWidth="1"/>
    <col min="1799" max="1799" width="18" style="2" customWidth="1"/>
    <col min="1800" max="1800" width="26.140625" style="2" bestFit="1" customWidth="1"/>
    <col min="1801" max="1801" width="24.140625" style="2" customWidth="1"/>
    <col min="1802" max="1802" width="33.28515625" style="2" customWidth="1"/>
    <col min="1803" max="2048" width="9.140625" style="2"/>
    <col min="2049" max="2050" width="0" style="2" hidden="1" customWidth="1"/>
    <col min="2051" max="2051" width="27.28515625" style="2" customWidth="1"/>
    <col min="2052" max="2052" width="17.42578125" style="2" customWidth="1"/>
    <col min="2053" max="2053" width="17.140625" style="2" bestFit="1" customWidth="1"/>
    <col min="2054" max="2054" width="20.7109375" style="2" customWidth="1"/>
    <col min="2055" max="2055" width="18" style="2" customWidth="1"/>
    <col min="2056" max="2056" width="26.140625" style="2" bestFit="1" customWidth="1"/>
    <col min="2057" max="2057" width="24.140625" style="2" customWidth="1"/>
    <col min="2058" max="2058" width="33.28515625" style="2" customWidth="1"/>
    <col min="2059" max="2304" width="9.140625" style="2"/>
    <col min="2305" max="2306" width="0" style="2" hidden="1" customWidth="1"/>
    <col min="2307" max="2307" width="27.28515625" style="2" customWidth="1"/>
    <col min="2308" max="2308" width="17.42578125" style="2" customWidth="1"/>
    <col min="2309" max="2309" width="17.140625" style="2" bestFit="1" customWidth="1"/>
    <col min="2310" max="2310" width="20.7109375" style="2" customWidth="1"/>
    <col min="2311" max="2311" width="18" style="2" customWidth="1"/>
    <col min="2312" max="2312" width="26.140625" style="2" bestFit="1" customWidth="1"/>
    <col min="2313" max="2313" width="24.140625" style="2" customWidth="1"/>
    <col min="2314" max="2314" width="33.28515625" style="2" customWidth="1"/>
    <col min="2315" max="2560" width="9.140625" style="2"/>
    <col min="2561" max="2562" width="0" style="2" hidden="1" customWidth="1"/>
    <col min="2563" max="2563" width="27.28515625" style="2" customWidth="1"/>
    <col min="2564" max="2564" width="17.42578125" style="2" customWidth="1"/>
    <col min="2565" max="2565" width="17.140625" style="2" bestFit="1" customWidth="1"/>
    <col min="2566" max="2566" width="20.7109375" style="2" customWidth="1"/>
    <col min="2567" max="2567" width="18" style="2" customWidth="1"/>
    <col min="2568" max="2568" width="26.140625" style="2" bestFit="1" customWidth="1"/>
    <col min="2569" max="2569" width="24.140625" style="2" customWidth="1"/>
    <col min="2570" max="2570" width="33.28515625" style="2" customWidth="1"/>
    <col min="2571" max="2816" width="9.140625" style="2"/>
    <col min="2817" max="2818" width="0" style="2" hidden="1" customWidth="1"/>
    <col min="2819" max="2819" width="27.28515625" style="2" customWidth="1"/>
    <col min="2820" max="2820" width="17.42578125" style="2" customWidth="1"/>
    <col min="2821" max="2821" width="17.140625" style="2" bestFit="1" customWidth="1"/>
    <col min="2822" max="2822" width="20.7109375" style="2" customWidth="1"/>
    <col min="2823" max="2823" width="18" style="2" customWidth="1"/>
    <col min="2824" max="2824" width="26.140625" style="2" bestFit="1" customWidth="1"/>
    <col min="2825" max="2825" width="24.140625" style="2" customWidth="1"/>
    <col min="2826" max="2826" width="33.28515625" style="2" customWidth="1"/>
    <col min="2827" max="3072" width="9.140625" style="2"/>
    <col min="3073" max="3074" width="0" style="2" hidden="1" customWidth="1"/>
    <col min="3075" max="3075" width="27.28515625" style="2" customWidth="1"/>
    <col min="3076" max="3076" width="17.42578125" style="2" customWidth="1"/>
    <col min="3077" max="3077" width="17.140625" style="2" bestFit="1" customWidth="1"/>
    <col min="3078" max="3078" width="20.7109375" style="2" customWidth="1"/>
    <col min="3079" max="3079" width="18" style="2" customWidth="1"/>
    <col min="3080" max="3080" width="26.140625" style="2" bestFit="1" customWidth="1"/>
    <col min="3081" max="3081" width="24.140625" style="2" customWidth="1"/>
    <col min="3082" max="3082" width="33.28515625" style="2" customWidth="1"/>
    <col min="3083" max="3328" width="9.140625" style="2"/>
    <col min="3329" max="3330" width="0" style="2" hidden="1" customWidth="1"/>
    <col min="3331" max="3331" width="27.28515625" style="2" customWidth="1"/>
    <col min="3332" max="3332" width="17.42578125" style="2" customWidth="1"/>
    <col min="3333" max="3333" width="17.140625" style="2" bestFit="1" customWidth="1"/>
    <col min="3334" max="3334" width="20.7109375" style="2" customWidth="1"/>
    <col min="3335" max="3335" width="18" style="2" customWidth="1"/>
    <col min="3336" max="3336" width="26.140625" style="2" bestFit="1" customWidth="1"/>
    <col min="3337" max="3337" width="24.140625" style="2" customWidth="1"/>
    <col min="3338" max="3338" width="33.28515625" style="2" customWidth="1"/>
    <col min="3339" max="3584" width="9.140625" style="2"/>
    <col min="3585" max="3586" width="0" style="2" hidden="1" customWidth="1"/>
    <col min="3587" max="3587" width="27.28515625" style="2" customWidth="1"/>
    <col min="3588" max="3588" width="17.42578125" style="2" customWidth="1"/>
    <col min="3589" max="3589" width="17.140625" style="2" bestFit="1" customWidth="1"/>
    <col min="3590" max="3590" width="20.7109375" style="2" customWidth="1"/>
    <col min="3591" max="3591" width="18" style="2" customWidth="1"/>
    <col min="3592" max="3592" width="26.140625" style="2" bestFit="1" customWidth="1"/>
    <col min="3593" max="3593" width="24.140625" style="2" customWidth="1"/>
    <col min="3594" max="3594" width="33.28515625" style="2" customWidth="1"/>
    <col min="3595" max="3840" width="9.140625" style="2"/>
    <col min="3841" max="3842" width="0" style="2" hidden="1" customWidth="1"/>
    <col min="3843" max="3843" width="27.28515625" style="2" customWidth="1"/>
    <col min="3844" max="3844" width="17.42578125" style="2" customWidth="1"/>
    <col min="3845" max="3845" width="17.140625" style="2" bestFit="1" customWidth="1"/>
    <col min="3846" max="3846" width="20.7109375" style="2" customWidth="1"/>
    <col min="3847" max="3847" width="18" style="2" customWidth="1"/>
    <col min="3848" max="3848" width="26.140625" style="2" bestFit="1" customWidth="1"/>
    <col min="3849" max="3849" width="24.140625" style="2" customWidth="1"/>
    <col min="3850" max="3850" width="33.28515625" style="2" customWidth="1"/>
    <col min="3851" max="4096" width="9.140625" style="2"/>
    <col min="4097" max="4098" width="0" style="2" hidden="1" customWidth="1"/>
    <col min="4099" max="4099" width="27.28515625" style="2" customWidth="1"/>
    <col min="4100" max="4100" width="17.42578125" style="2" customWidth="1"/>
    <col min="4101" max="4101" width="17.140625" style="2" bestFit="1" customWidth="1"/>
    <col min="4102" max="4102" width="20.7109375" style="2" customWidth="1"/>
    <col min="4103" max="4103" width="18" style="2" customWidth="1"/>
    <col min="4104" max="4104" width="26.140625" style="2" bestFit="1" customWidth="1"/>
    <col min="4105" max="4105" width="24.140625" style="2" customWidth="1"/>
    <col min="4106" max="4106" width="33.28515625" style="2" customWidth="1"/>
    <col min="4107" max="4352" width="9.140625" style="2"/>
    <col min="4353" max="4354" width="0" style="2" hidden="1" customWidth="1"/>
    <col min="4355" max="4355" width="27.28515625" style="2" customWidth="1"/>
    <col min="4356" max="4356" width="17.42578125" style="2" customWidth="1"/>
    <col min="4357" max="4357" width="17.140625" style="2" bestFit="1" customWidth="1"/>
    <col min="4358" max="4358" width="20.7109375" style="2" customWidth="1"/>
    <col min="4359" max="4359" width="18" style="2" customWidth="1"/>
    <col min="4360" max="4360" width="26.140625" style="2" bestFit="1" customWidth="1"/>
    <col min="4361" max="4361" width="24.140625" style="2" customWidth="1"/>
    <col min="4362" max="4362" width="33.28515625" style="2" customWidth="1"/>
    <col min="4363" max="4608" width="9.140625" style="2"/>
    <col min="4609" max="4610" width="0" style="2" hidden="1" customWidth="1"/>
    <col min="4611" max="4611" width="27.28515625" style="2" customWidth="1"/>
    <col min="4612" max="4612" width="17.42578125" style="2" customWidth="1"/>
    <col min="4613" max="4613" width="17.140625" style="2" bestFit="1" customWidth="1"/>
    <col min="4614" max="4614" width="20.7109375" style="2" customWidth="1"/>
    <col min="4615" max="4615" width="18" style="2" customWidth="1"/>
    <col min="4616" max="4616" width="26.140625" style="2" bestFit="1" customWidth="1"/>
    <col min="4617" max="4617" width="24.140625" style="2" customWidth="1"/>
    <col min="4618" max="4618" width="33.28515625" style="2" customWidth="1"/>
    <col min="4619" max="4864" width="9.140625" style="2"/>
    <col min="4865" max="4866" width="0" style="2" hidden="1" customWidth="1"/>
    <col min="4867" max="4867" width="27.28515625" style="2" customWidth="1"/>
    <col min="4868" max="4868" width="17.42578125" style="2" customWidth="1"/>
    <col min="4869" max="4869" width="17.140625" style="2" bestFit="1" customWidth="1"/>
    <col min="4870" max="4870" width="20.7109375" style="2" customWidth="1"/>
    <col min="4871" max="4871" width="18" style="2" customWidth="1"/>
    <col min="4872" max="4872" width="26.140625" style="2" bestFit="1" customWidth="1"/>
    <col min="4873" max="4873" width="24.140625" style="2" customWidth="1"/>
    <col min="4874" max="4874" width="33.28515625" style="2" customWidth="1"/>
    <col min="4875" max="5120" width="9.140625" style="2"/>
    <col min="5121" max="5122" width="0" style="2" hidden="1" customWidth="1"/>
    <col min="5123" max="5123" width="27.28515625" style="2" customWidth="1"/>
    <col min="5124" max="5124" width="17.42578125" style="2" customWidth="1"/>
    <col min="5125" max="5125" width="17.140625" style="2" bestFit="1" customWidth="1"/>
    <col min="5126" max="5126" width="20.7109375" style="2" customWidth="1"/>
    <col min="5127" max="5127" width="18" style="2" customWidth="1"/>
    <col min="5128" max="5128" width="26.140625" style="2" bestFit="1" customWidth="1"/>
    <col min="5129" max="5129" width="24.140625" style="2" customWidth="1"/>
    <col min="5130" max="5130" width="33.28515625" style="2" customWidth="1"/>
    <col min="5131" max="5376" width="9.140625" style="2"/>
    <col min="5377" max="5378" width="0" style="2" hidden="1" customWidth="1"/>
    <col min="5379" max="5379" width="27.28515625" style="2" customWidth="1"/>
    <col min="5380" max="5380" width="17.42578125" style="2" customWidth="1"/>
    <col min="5381" max="5381" width="17.140625" style="2" bestFit="1" customWidth="1"/>
    <col min="5382" max="5382" width="20.7109375" style="2" customWidth="1"/>
    <col min="5383" max="5383" width="18" style="2" customWidth="1"/>
    <col min="5384" max="5384" width="26.140625" style="2" bestFit="1" customWidth="1"/>
    <col min="5385" max="5385" width="24.140625" style="2" customWidth="1"/>
    <col min="5386" max="5386" width="33.28515625" style="2" customWidth="1"/>
    <col min="5387" max="5632" width="9.140625" style="2"/>
    <col min="5633" max="5634" width="0" style="2" hidden="1" customWidth="1"/>
    <col min="5635" max="5635" width="27.28515625" style="2" customWidth="1"/>
    <col min="5636" max="5636" width="17.42578125" style="2" customWidth="1"/>
    <col min="5637" max="5637" width="17.140625" style="2" bestFit="1" customWidth="1"/>
    <col min="5638" max="5638" width="20.7109375" style="2" customWidth="1"/>
    <col min="5639" max="5639" width="18" style="2" customWidth="1"/>
    <col min="5640" max="5640" width="26.140625" style="2" bestFit="1" customWidth="1"/>
    <col min="5641" max="5641" width="24.140625" style="2" customWidth="1"/>
    <col min="5642" max="5642" width="33.28515625" style="2" customWidth="1"/>
    <col min="5643" max="5888" width="9.140625" style="2"/>
    <col min="5889" max="5890" width="0" style="2" hidden="1" customWidth="1"/>
    <col min="5891" max="5891" width="27.28515625" style="2" customWidth="1"/>
    <col min="5892" max="5892" width="17.42578125" style="2" customWidth="1"/>
    <col min="5893" max="5893" width="17.140625" style="2" bestFit="1" customWidth="1"/>
    <col min="5894" max="5894" width="20.7109375" style="2" customWidth="1"/>
    <col min="5895" max="5895" width="18" style="2" customWidth="1"/>
    <col min="5896" max="5896" width="26.140625" style="2" bestFit="1" customWidth="1"/>
    <col min="5897" max="5897" width="24.140625" style="2" customWidth="1"/>
    <col min="5898" max="5898" width="33.28515625" style="2" customWidth="1"/>
    <col min="5899" max="6144" width="9.140625" style="2"/>
    <col min="6145" max="6146" width="0" style="2" hidden="1" customWidth="1"/>
    <col min="6147" max="6147" width="27.28515625" style="2" customWidth="1"/>
    <col min="6148" max="6148" width="17.42578125" style="2" customWidth="1"/>
    <col min="6149" max="6149" width="17.140625" style="2" bestFit="1" customWidth="1"/>
    <col min="6150" max="6150" width="20.7109375" style="2" customWidth="1"/>
    <col min="6151" max="6151" width="18" style="2" customWidth="1"/>
    <col min="6152" max="6152" width="26.140625" style="2" bestFit="1" customWidth="1"/>
    <col min="6153" max="6153" width="24.140625" style="2" customWidth="1"/>
    <col min="6154" max="6154" width="33.28515625" style="2" customWidth="1"/>
    <col min="6155" max="6400" width="9.140625" style="2"/>
    <col min="6401" max="6402" width="0" style="2" hidden="1" customWidth="1"/>
    <col min="6403" max="6403" width="27.28515625" style="2" customWidth="1"/>
    <col min="6404" max="6404" width="17.42578125" style="2" customWidth="1"/>
    <col min="6405" max="6405" width="17.140625" style="2" bestFit="1" customWidth="1"/>
    <col min="6406" max="6406" width="20.7109375" style="2" customWidth="1"/>
    <col min="6407" max="6407" width="18" style="2" customWidth="1"/>
    <col min="6408" max="6408" width="26.140625" style="2" bestFit="1" customWidth="1"/>
    <col min="6409" max="6409" width="24.140625" style="2" customWidth="1"/>
    <col min="6410" max="6410" width="33.28515625" style="2" customWidth="1"/>
    <col min="6411" max="6656" width="9.140625" style="2"/>
    <col min="6657" max="6658" width="0" style="2" hidden="1" customWidth="1"/>
    <col min="6659" max="6659" width="27.28515625" style="2" customWidth="1"/>
    <col min="6660" max="6660" width="17.42578125" style="2" customWidth="1"/>
    <col min="6661" max="6661" width="17.140625" style="2" bestFit="1" customWidth="1"/>
    <col min="6662" max="6662" width="20.7109375" style="2" customWidth="1"/>
    <col min="6663" max="6663" width="18" style="2" customWidth="1"/>
    <col min="6664" max="6664" width="26.140625" style="2" bestFit="1" customWidth="1"/>
    <col min="6665" max="6665" width="24.140625" style="2" customWidth="1"/>
    <col min="6666" max="6666" width="33.28515625" style="2" customWidth="1"/>
    <col min="6667" max="6912" width="9.140625" style="2"/>
    <col min="6913" max="6914" width="0" style="2" hidden="1" customWidth="1"/>
    <col min="6915" max="6915" width="27.28515625" style="2" customWidth="1"/>
    <col min="6916" max="6916" width="17.42578125" style="2" customWidth="1"/>
    <col min="6917" max="6917" width="17.140625" style="2" bestFit="1" customWidth="1"/>
    <col min="6918" max="6918" width="20.7109375" style="2" customWidth="1"/>
    <col min="6919" max="6919" width="18" style="2" customWidth="1"/>
    <col min="6920" max="6920" width="26.140625" style="2" bestFit="1" customWidth="1"/>
    <col min="6921" max="6921" width="24.140625" style="2" customWidth="1"/>
    <col min="6922" max="6922" width="33.28515625" style="2" customWidth="1"/>
    <col min="6923" max="7168" width="9.140625" style="2"/>
    <col min="7169" max="7170" width="0" style="2" hidden="1" customWidth="1"/>
    <col min="7171" max="7171" width="27.28515625" style="2" customWidth="1"/>
    <col min="7172" max="7172" width="17.42578125" style="2" customWidth="1"/>
    <col min="7173" max="7173" width="17.140625" style="2" bestFit="1" customWidth="1"/>
    <col min="7174" max="7174" width="20.7109375" style="2" customWidth="1"/>
    <col min="7175" max="7175" width="18" style="2" customWidth="1"/>
    <col min="7176" max="7176" width="26.140625" style="2" bestFit="1" customWidth="1"/>
    <col min="7177" max="7177" width="24.140625" style="2" customWidth="1"/>
    <col min="7178" max="7178" width="33.28515625" style="2" customWidth="1"/>
    <col min="7179" max="7424" width="9.140625" style="2"/>
    <col min="7425" max="7426" width="0" style="2" hidden="1" customWidth="1"/>
    <col min="7427" max="7427" width="27.28515625" style="2" customWidth="1"/>
    <col min="7428" max="7428" width="17.42578125" style="2" customWidth="1"/>
    <col min="7429" max="7429" width="17.140625" style="2" bestFit="1" customWidth="1"/>
    <col min="7430" max="7430" width="20.7109375" style="2" customWidth="1"/>
    <col min="7431" max="7431" width="18" style="2" customWidth="1"/>
    <col min="7432" max="7432" width="26.140625" style="2" bestFit="1" customWidth="1"/>
    <col min="7433" max="7433" width="24.140625" style="2" customWidth="1"/>
    <col min="7434" max="7434" width="33.28515625" style="2" customWidth="1"/>
    <col min="7435" max="7680" width="9.140625" style="2"/>
    <col min="7681" max="7682" width="0" style="2" hidden="1" customWidth="1"/>
    <col min="7683" max="7683" width="27.28515625" style="2" customWidth="1"/>
    <col min="7684" max="7684" width="17.42578125" style="2" customWidth="1"/>
    <col min="7685" max="7685" width="17.140625" style="2" bestFit="1" customWidth="1"/>
    <col min="7686" max="7686" width="20.7109375" style="2" customWidth="1"/>
    <col min="7687" max="7687" width="18" style="2" customWidth="1"/>
    <col min="7688" max="7688" width="26.140625" style="2" bestFit="1" customWidth="1"/>
    <col min="7689" max="7689" width="24.140625" style="2" customWidth="1"/>
    <col min="7690" max="7690" width="33.28515625" style="2" customWidth="1"/>
    <col min="7691" max="7936" width="9.140625" style="2"/>
    <col min="7937" max="7938" width="0" style="2" hidden="1" customWidth="1"/>
    <col min="7939" max="7939" width="27.28515625" style="2" customWidth="1"/>
    <col min="7940" max="7940" width="17.42578125" style="2" customWidth="1"/>
    <col min="7941" max="7941" width="17.140625" style="2" bestFit="1" customWidth="1"/>
    <col min="7942" max="7942" width="20.7109375" style="2" customWidth="1"/>
    <col min="7943" max="7943" width="18" style="2" customWidth="1"/>
    <col min="7944" max="7944" width="26.140625" style="2" bestFit="1" customWidth="1"/>
    <col min="7945" max="7945" width="24.140625" style="2" customWidth="1"/>
    <col min="7946" max="7946" width="33.28515625" style="2" customWidth="1"/>
    <col min="7947" max="8192" width="9.140625" style="2"/>
    <col min="8193" max="8194" width="0" style="2" hidden="1" customWidth="1"/>
    <col min="8195" max="8195" width="27.28515625" style="2" customWidth="1"/>
    <col min="8196" max="8196" width="17.42578125" style="2" customWidth="1"/>
    <col min="8197" max="8197" width="17.140625" style="2" bestFit="1" customWidth="1"/>
    <col min="8198" max="8198" width="20.7109375" style="2" customWidth="1"/>
    <col min="8199" max="8199" width="18" style="2" customWidth="1"/>
    <col min="8200" max="8200" width="26.140625" style="2" bestFit="1" customWidth="1"/>
    <col min="8201" max="8201" width="24.140625" style="2" customWidth="1"/>
    <col min="8202" max="8202" width="33.28515625" style="2" customWidth="1"/>
    <col min="8203" max="8448" width="9.140625" style="2"/>
    <col min="8449" max="8450" width="0" style="2" hidden="1" customWidth="1"/>
    <col min="8451" max="8451" width="27.28515625" style="2" customWidth="1"/>
    <col min="8452" max="8452" width="17.42578125" style="2" customWidth="1"/>
    <col min="8453" max="8453" width="17.140625" style="2" bestFit="1" customWidth="1"/>
    <col min="8454" max="8454" width="20.7109375" style="2" customWidth="1"/>
    <col min="8455" max="8455" width="18" style="2" customWidth="1"/>
    <col min="8456" max="8456" width="26.140625" style="2" bestFit="1" customWidth="1"/>
    <col min="8457" max="8457" width="24.140625" style="2" customWidth="1"/>
    <col min="8458" max="8458" width="33.28515625" style="2" customWidth="1"/>
    <col min="8459" max="8704" width="9.140625" style="2"/>
    <col min="8705" max="8706" width="0" style="2" hidden="1" customWidth="1"/>
    <col min="8707" max="8707" width="27.28515625" style="2" customWidth="1"/>
    <col min="8708" max="8708" width="17.42578125" style="2" customWidth="1"/>
    <col min="8709" max="8709" width="17.140625" style="2" bestFit="1" customWidth="1"/>
    <col min="8710" max="8710" width="20.7109375" style="2" customWidth="1"/>
    <col min="8711" max="8711" width="18" style="2" customWidth="1"/>
    <col min="8712" max="8712" width="26.140625" style="2" bestFit="1" customWidth="1"/>
    <col min="8713" max="8713" width="24.140625" style="2" customWidth="1"/>
    <col min="8714" max="8714" width="33.28515625" style="2" customWidth="1"/>
    <col min="8715" max="8960" width="9.140625" style="2"/>
    <col min="8961" max="8962" width="0" style="2" hidden="1" customWidth="1"/>
    <col min="8963" max="8963" width="27.28515625" style="2" customWidth="1"/>
    <col min="8964" max="8964" width="17.42578125" style="2" customWidth="1"/>
    <col min="8965" max="8965" width="17.140625" style="2" bestFit="1" customWidth="1"/>
    <col min="8966" max="8966" width="20.7109375" style="2" customWidth="1"/>
    <col min="8967" max="8967" width="18" style="2" customWidth="1"/>
    <col min="8968" max="8968" width="26.140625" style="2" bestFit="1" customWidth="1"/>
    <col min="8969" max="8969" width="24.140625" style="2" customWidth="1"/>
    <col min="8970" max="8970" width="33.28515625" style="2" customWidth="1"/>
    <col min="8971" max="9216" width="9.140625" style="2"/>
    <col min="9217" max="9218" width="0" style="2" hidden="1" customWidth="1"/>
    <col min="9219" max="9219" width="27.28515625" style="2" customWidth="1"/>
    <col min="9220" max="9220" width="17.42578125" style="2" customWidth="1"/>
    <col min="9221" max="9221" width="17.140625" style="2" bestFit="1" customWidth="1"/>
    <col min="9222" max="9222" width="20.7109375" style="2" customWidth="1"/>
    <col min="9223" max="9223" width="18" style="2" customWidth="1"/>
    <col min="9224" max="9224" width="26.140625" style="2" bestFit="1" customWidth="1"/>
    <col min="9225" max="9225" width="24.140625" style="2" customWidth="1"/>
    <col min="9226" max="9226" width="33.28515625" style="2" customWidth="1"/>
    <col min="9227" max="9472" width="9.140625" style="2"/>
    <col min="9473" max="9474" width="0" style="2" hidden="1" customWidth="1"/>
    <col min="9475" max="9475" width="27.28515625" style="2" customWidth="1"/>
    <col min="9476" max="9476" width="17.42578125" style="2" customWidth="1"/>
    <col min="9477" max="9477" width="17.140625" style="2" bestFit="1" customWidth="1"/>
    <col min="9478" max="9478" width="20.7109375" style="2" customWidth="1"/>
    <col min="9479" max="9479" width="18" style="2" customWidth="1"/>
    <col min="9480" max="9480" width="26.140625" style="2" bestFit="1" customWidth="1"/>
    <col min="9481" max="9481" width="24.140625" style="2" customWidth="1"/>
    <col min="9482" max="9482" width="33.28515625" style="2" customWidth="1"/>
    <col min="9483" max="9728" width="9.140625" style="2"/>
    <col min="9729" max="9730" width="0" style="2" hidden="1" customWidth="1"/>
    <col min="9731" max="9731" width="27.28515625" style="2" customWidth="1"/>
    <col min="9732" max="9732" width="17.42578125" style="2" customWidth="1"/>
    <col min="9733" max="9733" width="17.140625" style="2" bestFit="1" customWidth="1"/>
    <col min="9734" max="9734" width="20.7109375" style="2" customWidth="1"/>
    <col min="9735" max="9735" width="18" style="2" customWidth="1"/>
    <col min="9736" max="9736" width="26.140625" style="2" bestFit="1" customWidth="1"/>
    <col min="9737" max="9737" width="24.140625" style="2" customWidth="1"/>
    <col min="9738" max="9738" width="33.28515625" style="2" customWidth="1"/>
    <col min="9739" max="9984" width="9.140625" style="2"/>
    <col min="9985" max="9986" width="0" style="2" hidden="1" customWidth="1"/>
    <col min="9987" max="9987" width="27.28515625" style="2" customWidth="1"/>
    <col min="9988" max="9988" width="17.42578125" style="2" customWidth="1"/>
    <col min="9989" max="9989" width="17.140625" style="2" bestFit="1" customWidth="1"/>
    <col min="9990" max="9990" width="20.7109375" style="2" customWidth="1"/>
    <col min="9991" max="9991" width="18" style="2" customWidth="1"/>
    <col min="9992" max="9992" width="26.140625" style="2" bestFit="1" customWidth="1"/>
    <col min="9993" max="9993" width="24.140625" style="2" customWidth="1"/>
    <col min="9994" max="9994" width="33.28515625" style="2" customWidth="1"/>
    <col min="9995" max="10240" width="9.140625" style="2"/>
    <col min="10241" max="10242" width="0" style="2" hidden="1" customWidth="1"/>
    <col min="10243" max="10243" width="27.28515625" style="2" customWidth="1"/>
    <col min="10244" max="10244" width="17.42578125" style="2" customWidth="1"/>
    <col min="10245" max="10245" width="17.140625" style="2" bestFit="1" customWidth="1"/>
    <col min="10246" max="10246" width="20.7109375" style="2" customWidth="1"/>
    <col min="10247" max="10247" width="18" style="2" customWidth="1"/>
    <col min="10248" max="10248" width="26.140625" style="2" bestFit="1" customWidth="1"/>
    <col min="10249" max="10249" width="24.140625" style="2" customWidth="1"/>
    <col min="10250" max="10250" width="33.28515625" style="2" customWidth="1"/>
    <col min="10251" max="10496" width="9.140625" style="2"/>
    <col min="10497" max="10498" width="0" style="2" hidden="1" customWidth="1"/>
    <col min="10499" max="10499" width="27.28515625" style="2" customWidth="1"/>
    <col min="10500" max="10500" width="17.42578125" style="2" customWidth="1"/>
    <col min="10501" max="10501" width="17.140625" style="2" bestFit="1" customWidth="1"/>
    <col min="10502" max="10502" width="20.7109375" style="2" customWidth="1"/>
    <col min="10503" max="10503" width="18" style="2" customWidth="1"/>
    <col min="10504" max="10504" width="26.140625" style="2" bestFit="1" customWidth="1"/>
    <col min="10505" max="10505" width="24.140625" style="2" customWidth="1"/>
    <col min="10506" max="10506" width="33.28515625" style="2" customWidth="1"/>
    <col min="10507" max="10752" width="9.140625" style="2"/>
    <col min="10753" max="10754" width="0" style="2" hidden="1" customWidth="1"/>
    <col min="10755" max="10755" width="27.28515625" style="2" customWidth="1"/>
    <col min="10756" max="10756" width="17.42578125" style="2" customWidth="1"/>
    <col min="10757" max="10757" width="17.140625" style="2" bestFit="1" customWidth="1"/>
    <col min="10758" max="10758" width="20.7109375" style="2" customWidth="1"/>
    <col min="10759" max="10759" width="18" style="2" customWidth="1"/>
    <col min="10760" max="10760" width="26.140625" style="2" bestFit="1" customWidth="1"/>
    <col min="10761" max="10761" width="24.140625" style="2" customWidth="1"/>
    <col min="10762" max="10762" width="33.28515625" style="2" customWidth="1"/>
    <col min="10763" max="11008" width="9.140625" style="2"/>
    <col min="11009" max="11010" width="0" style="2" hidden="1" customWidth="1"/>
    <col min="11011" max="11011" width="27.28515625" style="2" customWidth="1"/>
    <col min="11012" max="11012" width="17.42578125" style="2" customWidth="1"/>
    <col min="11013" max="11013" width="17.140625" style="2" bestFit="1" customWidth="1"/>
    <col min="11014" max="11014" width="20.7109375" style="2" customWidth="1"/>
    <col min="11015" max="11015" width="18" style="2" customWidth="1"/>
    <col min="11016" max="11016" width="26.140625" style="2" bestFit="1" customWidth="1"/>
    <col min="11017" max="11017" width="24.140625" style="2" customWidth="1"/>
    <col min="11018" max="11018" width="33.28515625" style="2" customWidth="1"/>
    <col min="11019" max="11264" width="9.140625" style="2"/>
    <col min="11265" max="11266" width="0" style="2" hidden="1" customWidth="1"/>
    <col min="11267" max="11267" width="27.28515625" style="2" customWidth="1"/>
    <col min="11268" max="11268" width="17.42578125" style="2" customWidth="1"/>
    <col min="11269" max="11269" width="17.140625" style="2" bestFit="1" customWidth="1"/>
    <col min="11270" max="11270" width="20.7109375" style="2" customWidth="1"/>
    <col min="11271" max="11271" width="18" style="2" customWidth="1"/>
    <col min="11272" max="11272" width="26.140625" style="2" bestFit="1" customWidth="1"/>
    <col min="11273" max="11273" width="24.140625" style="2" customWidth="1"/>
    <col min="11274" max="11274" width="33.28515625" style="2" customWidth="1"/>
    <col min="11275" max="11520" width="9.140625" style="2"/>
    <col min="11521" max="11522" width="0" style="2" hidden="1" customWidth="1"/>
    <col min="11523" max="11523" width="27.28515625" style="2" customWidth="1"/>
    <col min="11524" max="11524" width="17.42578125" style="2" customWidth="1"/>
    <col min="11525" max="11525" width="17.140625" style="2" bestFit="1" customWidth="1"/>
    <col min="11526" max="11526" width="20.7109375" style="2" customWidth="1"/>
    <col min="11527" max="11527" width="18" style="2" customWidth="1"/>
    <col min="11528" max="11528" width="26.140625" style="2" bestFit="1" customWidth="1"/>
    <col min="11529" max="11529" width="24.140625" style="2" customWidth="1"/>
    <col min="11530" max="11530" width="33.28515625" style="2" customWidth="1"/>
    <col min="11531" max="11776" width="9.140625" style="2"/>
    <col min="11777" max="11778" width="0" style="2" hidden="1" customWidth="1"/>
    <col min="11779" max="11779" width="27.28515625" style="2" customWidth="1"/>
    <col min="11780" max="11780" width="17.42578125" style="2" customWidth="1"/>
    <col min="11781" max="11781" width="17.140625" style="2" bestFit="1" customWidth="1"/>
    <col min="11782" max="11782" width="20.7109375" style="2" customWidth="1"/>
    <col min="11783" max="11783" width="18" style="2" customWidth="1"/>
    <col min="11784" max="11784" width="26.140625" style="2" bestFit="1" customWidth="1"/>
    <col min="11785" max="11785" width="24.140625" style="2" customWidth="1"/>
    <col min="11786" max="11786" width="33.28515625" style="2" customWidth="1"/>
    <col min="11787" max="12032" width="9.140625" style="2"/>
    <col min="12033" max="12034" width="0" style="2" hidden="1" customWidth="1"/>
    <col min="12035" max="12035" width="27.28515625" style="2" customWidth="1"/>
    <col min="12036" max="12036" width="17.42578125" style="2" customWidth="1"/>
    <col min="12037" max="12037" width="17.140625" style="2" bestFit="1" customWidth="1"/>
    <col min="12038" max="12038" width="20.7109375" style="2" customWidth="1"/>
    <col min="12039" max="12039" width="18" style="2" customWidth="1"/>
    <col min="12040" max="12040" width="26.140625" style="2" bestFit="1" customWidth="1"/>
    <col min="12041" max="12041" width="24.140625" style="2" customWidth="1"/>
    <col min="12042" max="12042" width="33.28515625" style="2" customWidth="1"/>
    <col min="12043" max="12288" width="9.140625" style="2"/>
    <col min="12289" max="12290" width="0" style="2" hidden="1" customWidth="1"/>
    <col min="12291" max="12291" width="27.28515625" style="2" customWidth="1"/>
    <col min="12292" max="12292" width="17.42578125" style="2" customWidth="1"/>
    <col min="12293" max="12293" width="17.140625" style="2" bestFit="1" customWidth="1"/>
    <col min="12294" max="12294" width="20.7109375" style="2" customWidth="1"/>
    <col min="12295" max="12295" width="18" style="2" customWidth="1"/>
    <col min="12296" max="12296" width="26.140625" style="2" bestFit="1" customWidth="1"/>
    <col min="12297" max="12297" width="24.140625" style="2" customWidth="1"/>
    <col min="12298" max="12298" width="33.28515625" style="2" customWidth="1"/>
    <col min="12299" max="12544" width="9.140625" style="2"/>
    <col min="12545" max="12546" width="0" style="2" hidden="1" customWidth="1"/>
    <col min="12547" max="12547" width="27.28515625" style="2" customWidth="1"/>
    <col min="12548" max="12548" width="17.42578125" style="2" customWidth="1"/>
    <col min="12549" max="12549" width="17.140625" style="2" bestFit="1" customWidth="1"/>
    <col min="12550" max="12550" width="20.7109375" style="2" customWidth="1"/>
    <col min="12551" max="12551" width="18" style="2" customWidth="1"/>
    <col min="12552" max="12552" width="26.140625" style="2" bestFit="1" customWidth="1"/>
    <col min="12553" max="12553" width="24.140625" style="2" customWidth="1"/>
    <col min="12554" max="12554" width="33.28515625" style="2" customWidth="1"/>
    <col min="12555" max="12800" width="9.140625" style="2"/>
    <col min="12801" max="12802" width="0" style="2" hidden="1" customWidth="1"/>
    <col min="12803" max="12803" width="27.28515625" style="2" customWidth="1"/>
    <col min="12804" max="12804" width="17.42578125" style="2" customWidth="1"/>
    <col min="12805" max="12805" width="17.140625" style="2" bestFit="1" customWidth="1"/>
    <col min="12806" max="12806" width="20.7109375" style="2" customWidth="1"/>
    <col min="12807" max="12807" width="18" style="2" customWidth="1"/>
    <col min="12808" max="12808" width="26.140625" style="2" bestFit="1" customWidth="1"/>
    <col min="12809" max="12809" width="24.140625" style="2" customWidth="1"/>
    <col min="12810" max="12810" width="33.28515625" style="2" customWidth="1"/>
    <col min="12811" max="13056" width="9.140625" style="2"/>
    <col min="13057" max="13058" width="0" style="2" hidden="1" customWidth="1"/>
    <col min="13059" max="13059" width="27.28515625" style="2" customWidth="1"/>
    <col min="13060" max="13060" width="17.42578125" style="2" customWidth="1"/>
    <col min="13061" max="13061" width="17.140625" style="2" bestFit="1" customWidth="1"/>
    <col min="13062" max="13062" width="20.7109375" style="2" customWidth="1"/>
    <col min="13063" max="13063" width="18" style="2" customWidth="1"/>
    <col min="13064" max="13064" width="26.140625" style="2" bestFit="1" customWidth="1"/>
    <col min="13065" max="13065" width="24.140625" style="2" customWidth="1"/>
    <col min="13066" max="13066" width="33.28515625" style="2" customWidth="1"/>
    <col min="13067" max="13312" width="9.140625" style="2"/>
    <col min="13313" max="13314" width="0" style="2" hidden="1" customWidth="1"/>
    <col min="13315" max="13315" width="27.28515625" style="2" customWidth="1"/>
    <col min="13316" max="13316" width="17.42578125" style="2" customWidth="1"/>
    <col min="13317" max="13317" width="17.140625" style="2" bestFit="1" customWidth="1"/>
    <col min="13318" max="13318" width="20.7109375" style="2" customWidth="1"/>
    <col min="13319" max="13319" width="18" style="2" customWidth="1"/>
    <col min="13320" max="13320" width="26.140625" style="2" bestFit="1" customWidth="1"/>
    <col min="13321" max="13321" width="24.140625" style="2" customWidth="1"/>
    <col min="13322" max="13322" width="33.28515625" style="2" customWidth="1"/>
    <col min="13323" max="13568" width="9.140625" style="2"/>
    <col min="13569" max="13570" width="0" style="2" hidden="1" customWidth="1"/>
    <col min="13571" max="13571" width="27.28515625" style="2" customWidth="1"/>
    <col min="13572" max="13572" width="17.42578125" style="2" customWidth="1"/>
    <col min="13573" max="13573" width="17.140625" style="2" bestFit="1" customWidth="1"/>
    <col min="13574" max="13574" width="20.7109375" style="2" customWidth="1"/>
    <col min="13575" max="13575" width="18" style="2" customWidth="1"/>
    <col min="13576" max="13576" width="26.140625" style="2" bestFit="1" customWidth="1"/>
    <col min="13577" max="13577" width="24.140625" style="2" customWidth="1"/>
    <col min="13578" max="13578" width="33.28515625" style="2" customWidth="1"/>
    <col min="13579" max="13824" width="9.140625" style="2"/>
    <col min="13825" max="13826" width="0" style="2" hidden="1" customWidth="1"/>
    <col min="13827" max="13827" width="27.28515625" style="2" customWidth="1"/>
    <col min="13828" max="13828" width="17.42578125" style="2" customWidth="1"/>
    <col min="13829" max="13829" width="17.140625" style="2" bestFit="1" customWidth="1"/>
    <col min="13830" max="13830" width="20.7109375" style="2" customWidth="1"/>
    <col min="13831" max="13831" width="18" style="2" customWidth="1"/>
    <col min="13832" max="13832" width="26.140625" style="2" bestFit="1" customWidth="1"/>
    <col min="13833" max="13833" width="24.140625" style="2" customWidth="1"/>
    <col min="13834" max="13834" width="33.28515625" style="2" customWidth="1"/>
    <col min="13835" max="14080" width="9.140625" style="2"/>
    <col min="14081" max="14082" width="0" style="2" hidden="1" customWidth="1"/>
    <col min="14083" max="14083" width="27.28515625" style="2" customWidth="1"/>
    <col min="14084" max="14084" width="17.42578125" style="2" customWidth="1"/>
    <col min="14085" max="14085" width="17.140625" style="2" bestFit="1" customWidth="1"/>
    <col min="14086" max="14086" width="20.7109375" style="2" customWidth="1"/>
    <col min="14087" max="14087" width="18" style="2" customWidth="1"/>
    <col min="14088" max="14088" width="26.140625" style="2" bestFit="1" customWidth="1"/>
    <col min="14089" max="14089" width="24.140625" style="2" customWidth="1"/>
    <col min="14090" max="14090" width="33.28515625" style="2" customWidth="1"/>
    <col min="14091" max="14336" width="9.140625" style="2"/>
    <col min="14337" max="14338" width="0" style="2" hidden="1" customWidth="1"/>
    <col min="14339" max="14339" width="27.28515625" style="2" customWidth="1"/>
    <col min="14340" max="14340" width="17.42578125" style="2" customWidth="1"/>
    <col min="14341" max="14341" width="17.140625" style="2" bestFit="1" customWidth="1"/>
    <col min="14342" max="14342" width="20.7109375" style="2" customWidth="1"/>
    <col min="14343" max="14343" width="18" style="2" customWidth="1"/>
    <col min="14344" max="14344" width="26.140625" style="2" bestFit="1" customWidth="1"/>
    <col min="14345" max="14345" width="24.140625" style="2" customWidth="1"/>
    <col min="14346" max="14346" width="33.28515625" style="2" customWidth="1"/>
    <col min="14347" max="14592" width="9.140625" style="2"/>
    <col min="14593" max="14594" width="0" style="2" hidden="1" customWidth="1"/>
    <col min="14595" max="14595" width="27.28515625" style="2" customWidth="1"/>
    <col min="14596" max="14596" width="17.42578125" style="2" customWidth="1"/>
    <col min="14597" max="14597" width="17.140625" style="2" bestFit="1" customWidth="1"/>
    <col min="14598" max="14598" width="20.7109375" style="2" customWidth="1"/>
    <col min="14599" max="14599" width="18" style="2" customWidth="1"/>
    <col min="14600" max="14600" width="26.140625" style="2" bestFit="1" customWidth="1"/>
    <col min="14601" max="14601" width="24.140625" style="2" customWidth="1"/>
    <col min="14602" max="14602" width="33.28515625" style="2" customWidth="1"/>
    <col min="14603" max="14848" width="9.140625" style="2"/>
    <col min="14849" max="14850" width="0" style="2" hidden="1" customWidth="1"/>
    <col min="14851" max="14851" width="27.28515625" style="2" customWidth="1"/>
    <col min="14852" max="14852" width="17.42578125" style="2" customWidth="1"/>
    <col min="14853" max="14853" width="17.140625" style="2" bestFit="1" customWidth="1"/>
    <col min="14854" max="14854" width="20.7109375" style="2" customWidth="1"/>
    <col min="14855" max="14855" width="18" style="2" customWidth="1"/>
    <col min="14856" max="14856" width="26.140625" style="2" bestFit="1" customWidth="1"/>
    <col min="14857" max="14857" width="24.140625" style="2" customWidth="1"/>
    <col min="14858" max="14858" width="33.28515625" style="2" customWidth="1"/>
    <col min="14859" max="15104" width="9.140625" style="2"/>
    <col min="15105" max="15106" width="0" style="2" hidden="1" customWidth="1"/>
    <col min="15107" max="15107" width="27.28515625" style="2" customWidth="1"/>
    <col min="15108" max="15108" width="17.42578125" style="2" customWidth="1"/>
    <col min="15109" max="15109" width="17.140625" style="2" bestFit="1" customWidth="1"/>
    <col min="15110" max="15110" width="20.7109375" style="2" customWidth="1"/>
    <col min="15111" max="15111" width="18" style="2" customWidth="1"/>
    <col min="15112" max="15112" width="26.140625" style="2" bestFit="1" customWidth="1"/>
    <col min="15113" max="15113" width="24.140625" style="2" customWidth="1"/>
    <col min="15114" max="15114" width="33.28515625" style="2" customWidth="1"/>
    <col min="15115" max="15360" width="9.140625" style="2"/>
    <col min="15361" max="15362" width="0" style="2" hidden="1" customWidth="1"/>
    <col min="15363" max="15363" width="27.28515625" style="2" customWidth="1"/>
    <col min="15364" max="15364" width="17.42578125" style="2" customWidth="1"/>
    <col min="15365" max="15365" width="17.140625" style="2" bestFit="1" customWidth="1"/>
    <col min="15366" max="15366" width="20.7109375" style="2" customWidth="1"/>
    <col min="15367" max="15367" width="18" style="2" customWidth="1"/>
    <col min="15368" max="15368" width="26.140625" style="2" bestFit="1" customWidth="1"/>
    <col min="15369" max="15369" width="24.140625" style="2" customWidth="1"/>
    <col min="15370" max="15370" width="33.28515625" style="2" customWidth="1"/>
    <col min="15371" max="15616" width="9.140625" style="2"/>
    <col min="15617" max="15618" width="0" style="2" hidden="1" customWidth="1"/>
    <col min="15619" max="15619" width="27.28515625" style="2" customWidth="1"/>
    <col min="15620" max="15620" width="17.42578125" style="2" customWidth="1"/>
    <col min="15621" max="15621" width="17.140625" style="2" bestFit="1" customWidth="1"/>
    <col min="15622" max="15622" width="20.7109375" style="2" customWidth="1"/>
    <col min="15623" max="15623" width="18" style="2" customWidth="1"/>
    <col min="15624" max="15624" width="26.140625" style="2" bestFit="1" customWidth="1"/>
    <col min="15625" max="15625" width="24.140625" style="2" customWidth="1"/>
    <col min="15626" max="15626" width="33.28515625" style="2" customWidth="1"/>
    <col min="15627" max="15872" width="9.140625" style="2"/>
    <col min="15873" max="15874" width="0" style="2" hidden="1" customWidth="1"/>
    <col min="15875" max="15875" width="27.28515625" style="2" customWidth="1"/>
    <col min="15876" max="15876" width="17.42578125" style="2" customWidth="1"/>
    <col min="15877" max="15877" width="17.140625" style="2" bestFit="1" customWidth="1"/>
    <col min="15878" max="15878" width="20.7109375" style="2" customWidth="1"/>
    <col min="15879" max="15879" width="18" style="2" customWidth="1"/>
    <col min="15880" max="15880" width="26.140625" style="2" bestFit="1" customWidth="1"/>
    <col min="15881" max="15881" width="24.140625" style="2" customWidth="1"/>
    <col min="15882" max="15882" width="33.28515625" style="2" customWidth="1"/>
    <col min="15883" max="16128" width="9.140625" style="2"/>
    <col min="16129" max="16130" width="0" style="2" hidden="1" customWidth="1"/>
    <col min="16131" max="16131" width="27.28515625" style="2" customWidth="1"/>
    <col min="16132" max="16132" width="17.42578125" style="2" customWidth="1"/>
    <col min="16133" max="16133" width="17.140625" style="2" bestFit="1" customWidth="1"/>
    <col min="16134" max="16134" width="20.7109375" style="2" customWidth="1"/>
    <col min="16135" max="16135" width="18" style="2" customWidth="1"/>
    <col min="16136" max="16136" width="26.140625" style="2" bestFit="1" customWidth="1"/>
    <col min="16137" max="16137" width="24.140625" style="2" customWidth="1"/>
    <col min="16138" max="16138" width="33.28515625" style="2" customWidth="1"/>
    <col min="16139" max="16384" width="9.140625" style="2"/>
  </cols>
  <sheetData>
    <row r="1" spans="1:10" x14ac:dyDescent="0.25">
      <c r="A1" s="1"/>
      <c r="C1" s="3" t="s">
        <v>0</v>
      </c>
      <c r="D1" s="4" t="s">
        <v>73</v>
      </c>
      <c r="E1" s="5" t="s">
        <v>1</v>
      </c>
      <c r="F1" s="5" t="s">
        <v>90</v>
      </c>
      <c r="G1" s="6"/>
      <c r="H1" s="7"/>
      <c r="I1" s="8"/>
      <c r="J1" s="9"/>
    </row>
    <row r="2" spans="1:10" x14ac:dyDescent="0.2">
      <c r="A2" s="1"/>
      <c r="C2" s="10" t="s">
        <v>4</v>
      </c>
      <c r="D2" s="87" t="s">
        <v>30</v>
      </c>
      <c r="E2" s="11" t="s">
        <v>5</v>
      </c>
      <c r="F2" s="12" t="s">
        <v>79</v>
      </c>
      <c r="G2" s="11"/>
      <c r="H2" s="13"/>
      <c r="I2" s="14"/>
      <c r="J2" s="15"/>
    </row>
    <row r="3" spans="1:10" s="17" customFormat="1" ht="15.75" thickBot="1" x14ac:dyDescent="0.3">
      <c r="A3" s="16"/>
      <c r="C3" s="18" t="s">
        <v>6</v>
      </c>
      <c r="D3" s="19">
        <v>0</v>
      </c>
      <c r="H3" s="124"/>
      <c r="I3" s="124"/>
      <c r="J3" s="125"/>
    </row>
    <row r="4" spans="1:10" ht="43.5" thickBot="1" x14ac:dyDescent="0.3">
      <c r="A4" s="1" t="b">
        <v>1</v>
      </c>
      <c r="C4" s="126" t="s">
        <v>7</v>
      </c>
      <c r="D4" s="127"/>
      <c r="E4" s="128"/>
      <c r="F4" s="20" t="s">
        <v>8</v>
      </c>
      <c r="G4" s="21" t="s">
        <v>9</v>
      </c>
      <c r="H4" s="22" t="s">
        <v>10</v>
      </c>
      <c r="I4" s="21" t="s">
        <v>45</v>
      </c>
      <c r="J4" s="21" t="s">
        <v>11</v>
      </c>
    </row>
    <row r="5" spans="1:10" ht="51.75" thickBot="1" x14ac:dyDescent="0.3">
      <c r="A5" s="1"/>
      <c r="C5" s="135" t="s">
        <v>89</v>
      </c>
      <c r="D5" s="136" t="s">
        <v>89</v>
      </c>
      <c r="E5" s="137" t="s">
        <v>89</v>
      </c>
      <c r="F5" s="23">
        <f>100/3</f>
        <v>33.333333333333336</v>
      </c>
      <c r="G5" s="24">
        <v>100</v>
      </c>
      <c r="H5" s="88" t="s">
        <v>78</v>
      </c>
      <c r="I5" s="97" t="s">
        <v>88</v>
      </c>
      <c r="J5" s="129">
        <f>G9/F9</f>
        <v>1</v>
      </c>
    </row>
    <row r="6" spans="1:10" ht="51.75" thickBot="1" x14ac:dyDescent="0.3">
      <c r="A6" s="1"/>
      <c r="C6" s="138" t="s">
        <v>77</v>
      </c>
      <c r="D6" s="139" t="s">
        <v>77</v>
      </c>
      <c r="E6" s="140" t="s">
        <v>77</v>
      </c>
      <c r="F6" s="23">
        <f t="shared" ref="F6:F7" si="0">100/3</f>
        <v>33.333333333333336</v>
      </c>
      <c r="G6" s="24">
        <v>100</v>
      </c>
      <c r="H6" s="88" t="s">
        <v>78</v>
      </c>
      <c r="I6" s="97" t="s">
        <v>88</v>
      </c>
      <c r="J6" s="130"/>
    </row>
    <row r="7" spans="1:10" ht="90" thickBot="1" x14ac:dyDescent="0.3">
      <c r="A7" s="1"/>
      <c r="C7" s="160" t="s">
        <v>37</v>
      </c>
      <c r="D7" s="161" t="s">
        <v>37</v>
      </c>
      <c r="E7" s="162" t="s">
        <v>37</v>
      </c>
      <c r="F7" s="23">
        <f t="shared" si="0"/>
        <v>33.333333333333336</v>
      </c>
      <c r="G7" s="24">
        <v>100</v>
      </c>
      <c r="H7" s="88" t="s">
        <v>42</v>
      </c>
      <c r="I7" s="97" t="s">
        <v>87</v>
      </c>
      <c r="J7" s="130"/>
    </row>
    <row r="8" spans="1:10" ht="18.75" thickBot="1" x14ac:dyDescent="0.3">
      <c r="A8" s="1"/>
      <c r="C8" s="132" t="s">
        <v>12</v>
      </c>
      <c r="D8" s="133"/>
      <c r="E8" s="134"/>
      <c r="F8" s="25">
        <f>SUM(F5:F7)</f>
        <v>100</v>
      </c>
      <c r="G8" s="25">
        <f>SUM(G5:G7)</f>
        <v>300</v>
      </c>
      <c r="H8" s="26"/>
      <c r="I8" s="27"/>
      <c r="J8" s="28"/>
    </row>
    <row r="9" spans="1:10" ht="20.25" thickBot="1" x14ac:dyDescent="0.3">
      <c r="A9" s="29"/>
      <c r="B9" s="30"/>
      <c r="C9" s="147" t="s">
        <v>13</v>
      </c>
      <c r="D9" s="148"/>
      <c r="E9" s="149"/>
      <c r="F9" s="31">
        <v>50</v>
      </c>
      <c r="G9" s="32">
        <f>G8/3/F8*F9</f>
        <v>50</v>
      </c>
      <c r="H9" s="33"/>
      <c r="I9" s="34"/>
      <c r="J9" s="35"/>
    </row>
    <row r="10" spans="1:10" ht="13.5" thickBot="1" x14ac:dyDescent="0.3">
      <c r="A10" s="1" t="b">
        <v>1</v>
      </c>
      <c r="C10" s="36"/>
      <c r="D10" s="37"/>
      <c r="E10" s="37"/>
      <c r="F10" s="150" t="s">
        <v>14</v>
      </c>
      <c r="G10" s="151"/>
      <c r="H10" s="151"/>
      <c r="I10" s="151"/>
      <c r="J10" s="152"/>
    </row>
    <row r="11" spans="1:10" ht="21" thickBot="1" x14ac:dyDescent="0.3">
      <c r="A11" s="1" t="b">
        <v>1</v>
      </c>
      <c r="C11" s="153" t="s">
        <v>15</v>
      </c>
      <c r="D11" s="154"/>
      <c r="E11" s="38" t="s">
        <v>8</v>
      </c>
      <c r="F11" s="39">
        <v>1</v>
      </c>
      <c r="G11" s="39">
        <v>2</v>
      </c>
      <c r="H11" s="39">
        <v>3</v>
      </c>
      <c r="I11" s="39">
        <v>4</v>
      </c>
      <c r="J11" s="40">
        <v>5</v>
      </c>
    </row>
    <row r="12" spans="1:10" ht="35.25" customHeight="1" x14ac:dyDescent="0.25">
      <c r="A12" s="1" t="e">
        <f>IF(#REF!=TRUE,TRUE,"")</f>
        <v>#REF!</v>
      </c>
      <c r="C12" s="155" t="s">
        <v>16</v>
      </c>
      <c r="D12" s="156"/>
      <c r="E12" s="41">
        <v>20</v>
      </c>
      <c r="F12" s="42"/>
      <c r="G12" s="42"/>
      <c r="H12" s="42"/>
      <c r="I12" s="42"/>
      <c r="J12" s="43" t="s">
        <v>29</v>
      </c>
    </row>
    <row r="13" spans="1:10" ht="32.25" customHeight="1" x14ac:dyDescent="0.25">
      <c r="A13" s="1"/>
      <c r="C13" s="113" t="s">
        <v>17</v>
      </c>
      <c r="D13" s="114"/>
      <c r="E13" s="41">
        <v>20</v>
      </c>
      <c r="F13" s="44"/>
      <c r="G13" s="44"/>
      <c r="H13" s="44"/>
      <c r="I13" s="44"/>
      <c r="J13" s="45" t="s">
        <v>29</v>
      </c>
    </row>
    <row r="14" spans="1:10" ht="33.75" customHeight="1" x14ac:dyDescent="0.25">
      <c r="A14" s="1"/>
      <c r="C14" s="113" t="s">
        <v>18</v>
      </c>
      <c r="D14" s="114"/>
      <c r="E14" s="41">
        <v>20</v>
      </c>
      <c r="F14" s="44"/>
      <c r="G14" s="44"/>
      <c r="H14" s="44"/>
      <c r="I14" s="44"/>
      <c r="J14" s="45" t="s">
        <v>29</v>
      </c>
    </row>
    <row r="15" spans="1:10" ht="24.75" customHeight="1" x14ac:dyDescent="0.25">
      <c r="A15" s="1"/>
      <c r="C15" s="113" t="s">
        <v>19</v>
      </c>
      <c r="D15" s="114"/>
      <c r="E15" s="41">
        <v>20</v>
      </c>
      <c r="F15" s="44"/>
      <c r="G15" s="44"/>
      <c r="H15" s="44"/>
      <c r="I15" s="44"/>
      <c r="J15" s="45" t="s">
        <v>29</v>
      </c>
    </row>
    <row r="16" spans="1:10" ht="56.25" customHeight="1" thickBot="1" x14ac:dyDescent="0.3">
      <c r="A16" s="1"/>
      <c r="C16" s="115" t="s">
        <v>20</v>
      </c>
      <c r="D16" s="116"/>
      <c r="E16" s="41">
        <v>20</v>
      </c>
      <c r="F16" s="44"/>
      <c r="G16" s="44"/>
      <c r="H16" s="44"/>
      <c r="I16" s="44"/>
      <c r="J16" s="45" t="s">
        <v>29</v>
      </c>
    </row>
    <row r="17" spans="1:10" ht="15" thickBot="1" x14ac:dyDescent="0.3">
      <c r="A17" s="1" t="b">
        <v>1</v>
      </c>
      <c r="C17" s="117" t="s">
        <v>21</v>
      </c>
      <c r="D17" s="118"/>
      <c r="E17" s="46">
        <f>SUM(E11:E16)</f>
        <v>100</v>
      </c>
      <c r="F17" s="47">
        <f>(IF(F12="X",F11,"0")*$E12)+(IF(F13="X",F11,"0")*$E13)+(IF(F14="X",F11,"0")*$E14)+(IF(F15="X",F11,"0")*$E15)+(IF(F16="X",F11,"0")*$E16)</f>
        <v>0</v>
      </c>
      <c r="G17" s="47">
        <f>(IF(G12="X",G11,"0")*$E12)+(IF(G13="X",G11,"0")*$E13)+(IF(G14="X",G11,"0")*$E14)+(IF(G15="X",G11,"0")*$E15)+(IF(G16="X",G11,"0")*$E16)</f>
        <v>0</v>
      </c>
      <c r="H17" s="47">
        <f>(IF(H12="X",H11,"0")*$E12)+(IF(H13="X",H11,"0")*$E13)+(IF(H14="X",H11,"0")*$E14)+(IF(H15="X",H11,"0")*$E15)+(IF(H16="X",H11,"0")*$E16)</f>
        <v>0</v>
      </c>
      <c r="I17" s="47">
        <f>(IF(I12="X",I11,"0")*$E12)+(IF(I13="X",I11,"0")*$E13)+(IF(I14="X",I11,"0")*$E14)+(IF(I15="X",I11,"0")*$E15)+(IF(I16="X",I11,"0")*$E16)</f>
        <v>0</v>
      </c>
      <c r="J17" s="48">
        <f>((IF(J12="X",J11,"0")*$E12)+(IF(J13="X",J11,"0")*$E13)+(IF(J14="X",J11,"0")*$E14)+(IF(J15="X",J11,"0")*$E15)+(IF(J16="X",J11,"0")*$E16))</f>
        <v>500</v>
      </c>
    </row>
    <row r="18" spans="1:10" ht="18.75" thickBot="1" x14ac:dyDescent="0.3">
      <c r="A18" s="1" t="b">
        <v>1</v>
      </c>
      <c r="C18" s="119" t="s">
        <v>22</v>
      </c>
      <c r="D18" s="120"/>
      <c r="E18" s="49">
        <v>50</v>
      </c>
      <c r="F18" s="50">
        <f>E18/E17*F17</f>
        <v>0</v>
      </c>
      <c r="G18" s="50">
        <f>E18/E17*G17</f>
        <v>0</v>
      </c>
      <c r="H18" s="50">
        <f>E18/E17*H17</f>
        <v>0</v>
      </c>
      <c r="I18" s="50">
        <f>E18/E17*I17</f>
        <v>0</v>
      </c>
      <c r="J18" s="51">
        <f>E18/E17*J17</f>
        <v>250</v>
      </c>
    </row>
    <row r="19" spans="1:10" ht="18.75" thickBot="1" x14ac:dyDescent="0.3">
      <c r="A19" s="1" t="b">
        <v>1</v>
      </c>
      <c r="C19" s="52"/>
      <c r="D19" s="53"/>
      <c r="E19" s="54"/>
      <c r="F19" s="55" t="s">
        <v>23</v>
      </c>
      <c r="G19" s="56"/>
      <c r="H19" s="57">
        <f>G9/100</f>
        <v>0.5</v>
      </c>
      <c r="I19" s="58"/>
      <c r="J19" s="59"/>
    </row>
    <row r="20" spans="1:10" ht="18.75" thickBot="1" x14ac:dyDescent="0.3">
      <c r="A20" s="1" t="b">
        <v>1</v>
      </c>
      <c r="C20" s="52" t="s">
        <v>24</v>
      </c>
      <c r="D20" s="53"/>
      <c r="E20" s="60"/>
      <c r="F20" s="55" t="s">
        <v>25</v>
      </c>
      <c r="G20" s="61">
        <f>SUM(F18:J18)/300*E17</f>
        <v>83.333333333333343</v>
      </c>
      <c r="H20" s="62">
        <f>G20/100*60/100</f>
        <v>0.50000000000000011</v>
      </c>
      <c r="I20" s="63"/>
      <c r="J20" s="64"/>
    </row>
    <row r="21" spans="1:10" ht="18.75" thickBot="1" x14ac:dyDescent="0.3">
      <c r="A21" s="1" t="b">
        <v>1</v>
      </c>
      <c r="C21" s="65"/>
      <c r="D21" s="66"/>
      <c r="E21" s="67"/>
      <c r="F21" s="55" t="s">
        <v>26</v>
      </c>
      <c r="G21" s="56"/>
      <c r="H21" s="62">
        <f>SUM(H19:H20)</f>
        <v>1</v>
      </c>
      <c r="I21" s="68"/>
      <c r="J21" s="69"/>
    </row>
    <row r="22" spans="1:10" ht="18.75" thickBot="1" x14ac:dyDescent="0.3">
      <c r="A22" s="1"/>
      <c r="C22" s="70"/>
      <c r="D22" s="71"/>
      <c r="E22" s="72"/>
      <c r="F22" s="55" t="s">
        <v>27</v>
      </c>
      <c r="G22" s="56"/>
      <c r="H22" s="73">
        <f>D3*H21</f>
        <v>0</v>
      </c>
      <c r="I22" s="74"/>
      <c r="J22" s="75"/>
    </row>
    <row r="23" spans="1:10" ht="14.25" x14ac:dyDescent="0.25">
      <c r="A23" s="1"/>
      <c r="C23" s="76"/>
      <c r="D23" s="77" t="s">
        <v>28</v>
      </c>
      <c r="E23" s="78"/>
      <c r="F23" s="79"/>
      <c r="G23" s="78"/>
      <c r="H23" s="78"/>
      <c r="I23" s="78"/>
      <c r="J23" s="80"/>
    </row>
    <row r="24" spans="1:10" ht="15" x14ac:dyDescent="0.25">
      <c r="A24" s="1"/>
      <c r="C24" s="121"/>
      <c r="D24" s="122"/>
      <c r="E24" s="122"/>
      <c r="F24" s="122"/>
      <c r="G24" s="122"/>
      <c r="H24" s="122"/>
      <c r="I24" s="122"/>
      <c r="J24" s="123"/>
    </row>
    <row r="25" spans="1:10" x14ac:dyDescent="0.25">
      <c r="A25" s="1"/>
      <c r="C25" s="81"/>
      <c r="D25" s="82"/>
      <c r="E25" s="82"/>
      <c r="F25" s="82"/>
      <c r="G25" s="82"/>
      <c r="H25" s="82"/>
      <c r="I25" s="82"/>
      <c r="J25" s="83"/>
    </row>
    <row r="26" spans="1:10" x14ac:dyDescent="0.25">
      <c r="A26" s="1"/>
      <c r="C26" s="81"/>
      <c r="D26" s="82"/>
      <c r="E26" s="82"/>
      <c r="F26" s="82"/>
      <c r="G26" s="82"/>
      <c r="H26" s="82"/>
      <c r="I26" s="82"/>
      <c r="J26" s="83"/>
    </row>
    <row r="27" spans="1:10" ht="13.5" thickBot="1" x14ac:dyDescent="0.3">
      <c r="A27" s="1"/>
      <c r="C27" s="84"/>
      <c r="D27" s="85"/>
      <c r="E27" s="85"/>
      <c r="F27" s="85"/>
      <c r="G27" s="85"/>
      <c r="H27" s="85"/>
      <c r="I27" s="85"/>
      <c r="J27" s="86"/>
    </row>
    <row r="28" spans="1:10" x14ac:dyDescent="0.25">
      <c r="C28" s="82"/>
      <c r="D28" s="82"/>
      <c r="E28" s="82"/>
      <c r="F28" s="82"/>
      <c r="G28" s="82"/>
      <c r="H28" s="82"/>
      <c r="I28" s="82"/>
      <c r="J28" s="82"/>
    </row>
  </sheetData>
  <mergeCells count="18">
    <mergeCell ref="C15:D15"/>
    <mergeCell ref="C16:D16"/>
    <mergeCell ref="C17:D17"/>
    <mergeCell ref="C18:D18"/>
    <mergeCell ref="C24:J24"/>
    <mergeCell ref="C14:D14"/>
    <mergeCell ref="H3:J3"/>
    <mergeCell ref="C4:E4"/>
    <mergeCell ref="J5:J7"/>
    <mergeCell ref="C8:E8"/>
    <mergeCell ref="C5:E5"/>
    <mergeCell ref="C6:E6"/>
    <mergeCell ref="C7:E7"/>
    <mergeCell ref="C9:E9"/>
    <mergeCell ref="F10:J10"/>
    <mergeCell ref="C11:D11"/>
    <mergeCell ref="C12:D12"/>
    <mergeCell ref="C13:D13"/>
  </mergeCells>
  <pageMargins left="0.7" right="0.7" top="0.75" bottom="0.75" header="0.3" footer="0.3"/>
  <pageSetup paperSize="9" scale="71"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8</vt:i4>
      </vt:variant>
    </vt:vector>
  </HeadingPairs>
  <TitlesOfParts>
    <vt:vector size="8" baseType="lpstr">
      <vt:lpstr>MOGNI</vt:lpstr>
      <vt:lpstr>GIACOMOTTI</vt:lpstr>
      <vt:lpstr>CONTABILE</vt:lpstr>
      <vt:lpstr>STILLIO</vt:lpstr>
      <vt:lpstr>SPARPAGLIONE</vt:lpstr>
      <vt:lpstr>LANFRANCHI</vt:lpstr>
      <vt:lpstr>PRIA</vt:lpstr>
      <vt:lpstr>MARCHESE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Segretario Comunale</dc:creator>
  <cp:lastModifiedBy>Segretario Comunale</cp:lastModifiedBy>
  <cp:lastPrinted>2018-05-31T08:56:21Z</cp:lastPrinted>
  <dcterms:created xsi:type="dcterms:W3CDTF">2018-05-02T14:54:24Z</dcterms:created>
  <dcterms:modified xsi:type="dcterms:W3CDTF">2019-04-05T09:57:10Z</dcterms:modified>
</cp:coreProperties>
</file>